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png" ContentType="image/png"/>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tabRatio="500" activeTab="2"/>
  </bookViews>
  <sheets>
    <sheet name="1-Mode d'emploi" sheetId="1" r:id="rId1"/>
    <sheet name="2-Identifiants" sheetId="2" r:id="rId2"/>
    <sheet name="3-Tableau_dates" sheetId="3" r:id="rId3"/>
    <sheet name="4-Budget" sheetId="4" r:id="rId4"/>
    <sheet name="5-Recap_a_contrôler" sheetId="5" r:id="rId5"/>
    <sheet name="6-REALISE-Depenses_Recettes_de_" sheetId="6" r:id="rId6"/>
  </sheets>
  <definedNames>
    <definedName name="_xlnm._FilterDatabase" localSheetId="2" hidden="1">'3-Tableau_dates'!$A$1:$O$39</definedName>
    <definedName name="_xlnm.Print_Area" localSheetId="4">'5-Recap_a_contrôler'!$A$1:$C$41</definedName>
  </definedNames>
  <calcPr calcId="145621"/>
  <extLst/>
</workbook>
</file>

<file path=xl/sharedStrings.xml><?xml version="1.0" encoding="utf-8"?>
<sst xmlns="http://schemas.openxmlformats.org/spreadsheetml/2006/main" count="292" uniqueCount="227">
  <si>
    <t>Demande d'aide à la tournée en musiques actuelles</t>
  </si>
  <si>
    <t>RAPPEL :</t>
  </si>
  <si>
    <t>Toute demande doit faire l’objet d’un rendez-vous préalable, présentiel ou téléphonique, avec un·e conseiller·ère</t>
  </si>
  <si>
    <t>Les contacts des conseiller·ère·s référent·e·s de votre territoire sont disponible à l'adresse :https://www.reseauenscene.fr/equipe-et-contacts.html</t>
  </si>
  <si>
    <t>Les conditions générales d'aide sont accessibles sur :https://www.reseauenscene.fr/article_dispositifs-d-accompagnement.html</t>
  </si>
  <si>
    <t>1/ Renseigner l’onglet 2-Identifiants</t>
  </si>
  <si>
    <t xml:space="preserve">- seules les zones grisées du tableau doivent être renseignées </t>
  </si>
  <si>
    <t>2/ Renseigner l’onglet 3-Tableau dates</t>
  </si>
  <si>
    <t xml:space="preserve">- ce tableau doit intégrer toutes les dates de la période de tournée concernée </t>
  </si>
  <si>
    <t>- les montants de cessions et co-réalisations sont automatiquement reportés dans le budget prévisionnel (veiller à la cohérence des deux tableaux)</t>
  </si>
  <si>
    <t xml:space="preserve">- il est nécessaire de remplir toutes les colonnes pour chaque date </t>
  </si>
  <si>
    <t>- une fois rempli, vous pouvez vérifier sur l'onglet 5 si votre dossier présente des anomalies ou s'il est éligible techniquement</t>
  </si>
  <si>
    <t>3/ Renseigner l’onglet 4-Budget</t>
  </si>
  <si>
    <r>
      <rPr>
        <sz val="10"/>
        <color rgb="FF000000"/>
        <rFont val="Arial"/>
        <family val="0"/>
      </rPr>
      <t xml:space="preserve">&gt; Remplir la colonne </t>
    </r>
    <r>
      <rPr>
        <b/>
        <sz val="10"/>
        <rFont val="Arial"/>
        <family val="0"/>
      </rPr>
      <t>Prévisionnel uniquement</t>
    </r>
    <r>
      <rPr>
        <sz val="10"/>
        <color rgb="FF000000"/>
        <rFont val="Arial"/>
        <family val="0"/>
      </rPr>
      <t>, à la fois pour l’ensemble de la tournée mais également pour les 10 à 15 dates intégrées à l’aide</t>
    </r>
  </si>
  <si>
    <t xml:space="preserve">- le budget doit faire apparaître le déficit de la tournée </t>
  </si>
  <si>
    <t>- les frais de structure sont automatiquement calculés sur un forfait de 20% de coûts indirects</t>
  </si>
  <si>
    <t>- seules les zones grisées du tableau doivent être renseignées (budget et indicateurs)</t>
  </si>
  <si>
    <t>- les frais kilométriques sont plafonnés sur la base du tarif de la convention collective CCNEA, le nombre de kilomètres est calculé de ville à ville. </t>
  </si>
  <si>
    <t>- les frais de séjour comprennent la restauration, les frais d'hébergement, sur la base du tarif de la convention collective CCNEA ainsi que les frais d'achats alimentaires</t>
  </si>
  <si>
    <t>&gt; Dans les recettes, ne pas ajouter de valorisation de vos subventions, préciser uniquement les aides liées directement à la tournée</t>
  </si>
  <si>
    <t>4/ Consulter l’onglet 5 pour vérifier la cohérence de votre dossier (totaux des nombres de dates, montants moyens, etc.)</t>
  </si>
  <si>
    <t>5/ Retourner ce fichier à votre conseillè·r·e référent·e et à l’adresse : dossiers-diffusion@occitanie-en-scene.fr avec l’ensemble des autres pièces nécessaires.</t>
  </si>
  <si>
    <t>6/ Conserver ce fichier budget pour nous envoyer, dans le cas d'un avis favorable, le budget réalisé au moment du bilan.</t>
  </si>
  <si>
    <t>FICHE D'IDENTIFICATION</t>
  </si>
  <si>
    <t>MERCI DE COMPLETER LES ZONES GRISEES</t>
  </si>
  <si>
    <t>Nom de la formation / groupe</t>
  </si>
  <si>
    <t>Implantation (ville)</t>
  </si>
  <si>
    <t>Implantation (département)</t>
  </si>
  <si>
    <t>Structure bénéficiaire / producteur</t>
  </si>
  <si>
    <t>Nom :</t>
  </si>
  <si>
    <t>Ad 1 :</t>
  </si>
  <si>
    <t xml:space="preserve"> </t>
  </si>
  <si>
    <t>Ad 2 :</t>
  </si>
  <si>
    <t>CP :</t>
  </si>
  <si>
    <t>Ville :</t>
  </si>
  <si>
    <t>Tél. :</t>
  </si>
  <si>
    <t>Fax :</t>
  </si>
  <si>
    <t>Mobile :</t>
  </si>
  <si>
    <t>Courriel :</t>
  </si>
  <si>
    <t>Site :</t>
  </si>
  <si>
    <t>Contacts</t>
  </si>
  <si>
    <t>Direction artistique :</t>
  </si>
  <si>
    <t>Sexe :</t>
  </si>
  <si>
    <t>Courriel :</t>
  </si>
  <si>
    <t>Administration :</t>
  </si>
  <si>
    <t>Communication :</t>
  </si>
  <si>
    <t>Diffusion :</t>
  </si>
  <si>
    <t>Informations juridiques</t>
  </si>
  <si>
    <t>Raison sociale :</t>
  </si>
  <si>
    <t xml:space="preserve">    </t>
  </si>
  <si>
    <t>SIRET :</t>
  </si>
  <si>
    <t>Code APE :</t>
  </si>
  <si>
    <t>Licence 1 :</t>
  </si>
  <si>
    <t>Licence 2 :</t>
  </si>
  <si>
    <t>Licence 3 :</t>
  </si>
  <si>
    <t>Représentant légal :</t>
  </si>
  <si>
    <t>Qualité :</t>
  </si>
  <si>
    <t>Sexe</t>
  </si>
  <si>
    <t xml:space="preserve">Subventions </t>
  </si>
  <si>
    <t>Aide DRAC 2020</t>
  </si>
  <si>
    <t>Aide Région Occitanie 2020</t>
  </si>
  <si>
    <t>Les informations recueillies font l’objet d’un traitement informatique à usage interne destiné à procéder au traitement et au suivi des dispositifs d'accompagnement mis en œuvre par Occitanie en scène. Conformément à la loi « informatique et libertés » du 6 janvier 1978 et au RGPD, vous bénéficiez d'un droit d'accès et de rectification aux informations qui vous concernent. Si vous souhaitez exercer ce droit et obtenir communication des informations vous concernant, veuillez vous adresser à contact@occitanie-en-scene.fr</t>
  </si>
  <si>
    <t xml:space="preserve">Nombre de représentations </t>
  </si>
  <si>
    <t>Date début</t>
  </si>
  <si>
    <t>Date de fin</t>
  </si>
  <si>
    <t>Nom de l’Organisateur
Ou Manifestation</t>
  </si>
  <si>
    <t>CP (en entier)</t>
  </si>
  <si>
    <t>Ville</t>
  </si>
  <si>
    <t>En France</t>
  </si>
  <si>
    <t>Pays si étranger</t>
  </si>
  <si>
    <t>Licence</t>
  </si>
  <si>
    <t>Numéro de licence</t>
  </si>
  <si>
    <t>Type de représentation hors représentation scolaire</t>
  </si>
  <si>
    <t>Montant cession
ou co-réalisation
ou engagement direct</t>
  </si>
  <si>
    <t>Date contractualisée ou  confirmée</t>
  </si>
  <si>
    <t>Date intégrée dans l'aide à la tournée</t>
  </si>
  <si>
    <t>Nombre dates / intégrées à la demande d’aide</t>
  </si>
  <si>
    <t>Nombre de dates éligibles en France (licence)</t>
  </si>
  <si>
    <t>Nombre de dates intégrées à la demande en France (avec licence)</t>
  </si>
  <si>
    <t>Nombre de dates en France intégrées à la demande, sans contrôle d’éligibilité</t>
  </si>
  <si>
    <t>Nombre de dates étranger</t>
  </si>
  <si>
    <t>Nombre de dates à l’étranger intégrées à l’aide</t>
  </si>
  <si>
    <t>Dates éligibles ensemble tournée</t>
  </si>
  <si>
    <t>Dates éligibles intégrées à l’aide</t>
  </si>
  <si>
    <t>Cessions intégrées à la tournée</t>
  </si>
  <si>
    <t>Coréalisations intégrées à la tournée</t>
  </si>
  <si>
    <t>Promo intégrées à la tournée</t>
  </si>
  <si>
    <t>Résidences intégrées à la tournée</t>
  </si>
  <si>
    <t>Nombre de dates confirmées intégrées à l’aide</t>
  </si>
  <si>
    <t>Montant cessions intégrées à la demande et éligibles</t>
  </si>
  <si>
    <t>Montant des coréalisation intégrées et éligibles</t>
  </si>
  <si>
    <t>Avant dépôt</t>
  </si>
  <si>
    <t>Dates avant dépôt</t>
  </si>
  <si>
    <t>Dates avant dépôt intégrées à la demande</t>
  </si>
  <si>
    <t>Dates avant dépôt éligibles ensemble tournée</t>
  </si>
  <si>
    <t>Dates avant dépôt intégrées à la demande et éligibles</t>
  </si>
  <si>
    <t>Demande d'aide à la tournée musique actuelle</t>
  </si>
  <si>
    <t>Producteur</t>
  </si>
  <si>
    <t>Groupe</t>
  </si>
  <si>
    <t>N°convention</t>
  </si>
  <si>
    <t>Montant de l'aide attribuée</t>
  </si>
  <si>
    <t>Pourcentage du déficit (hors structure)</t>
  </si>
  <si>
    <t>Montant moyen par représentation</t>
  </si>
  <si>
    <t>Pourcentage du déficit total</t>
  </si>
  <si>
    <t>% d 'intervention / total de référence</t>
  </si>
  <si>
    <t>% d 'intervention / budget des dates éligibles</t>
  </si>
  <si>
    <t>% d'intervention / budget total de la tournée</t>
  </si>
  <si>
    <t>Montant de l'aide / budget réalisé</t>
  </si>
  <si>
    <t>Montant de l'aide versée théorique</t>
  </si>
  <si>
    <t>Ne compléter que les cases grisées du budget, budget HT si la structure est assujettie aux impôts commerciaux, TTC si elle ne récupère pas la TVA</t>
  </si>
  <si>
    <t>Prévisionnel</t>
  </si>
  <si>
    <t>Réalisé</t>
  </si>
  <si>
    <t>Vérif</t>
  </si>
  <si>
    <t>Ensemble de la tournée</t>
  </si>
  <si>
    <t>Dates intégrées à la demande d’aide</t>
  </si>
  <si>
    <t>60. Achats</t>
  </si>
  <si>
    <t>Ventes / produits</t>
  </si>
  <si>
    <t>Matières premières &amp; fluides</t>
  </si>
  <si>
    <t>Contrats de cession</t>
  </si>
  <si>
    <t>Etudes et prestations</t>
  </si>
  <si>
    <t>Contrats de co-réalisation</t>
  </si>
  <si>
    <t>Matériels, équipements non amortissables</t>
  </si>
  <si>
    <t>Aides CNV – CNM</t>
  </si>
  <si>
    <t>Fournitures</t>
  </si>
  <si>
    <t>Aides autres sociétés civiles, précisez :</t>
  </si>
  <si>
    <t>Total achats</t>
  </si>
  <si>
    <t>61. Services extérieurs</t>
  </si>
  <si>
    <t>Sous-traitance</t>
  </si>
  <si>
    <t>Autres aides directes fléchées sur la tournée, précisez :</t>
  </si>
  <si>
    <t>Locations</t>
  </si>
  <si>
    <t>Entretien et réparations</t>
  </si>
  <si>
    <t>Primes d'assurances</t>
  </si>
  <si>
    <t>Divers</t>
  </si>
  <si>
    <t>TOTAL</t>
  </si>
  <si>
    <t>Total services extérieurs</t>
  </si>
  <si>
    <t>62. Autres services extérieurs</t>
  </si>
  <si>
    <t>Personnel extérieur</t>
  </si>
  <si>
    <t>Communication</t>
  </si>
  <si>
    <t>Déplacements des artistes et techniciens</t>
  </si>
  <si>
    <t>Défraiements des artistes et techniciens</t>
  </si>
  <si>
    <t>Frais postaux et télécoms</t>
  </si>
  <si>
    <t>Total autres services extérieurs</t>
  </si>
  <si>
    <t>63. Impôts, taxes et assimilés</t>
  </si>
  <si>
    <t>Taxe sur les salaires</t>
  </si>
  <si>
    <t>Formation professionnelle</t>
  </si>
  <si>
    <t>Autres</t>
  </si>
  <si>
    <t>Total taxes, impôts et assimilés</t>
  </si>
  <si>
    <t>64. Charges de personnel</t>
  </si>
  <si>
    <t>Rémunérations brutes artistes</t>
  </si>
  <si>
    <t>Rémunérations brutes techniciens</t>
  </si>
  <si>
    <t>Rémunérations chargé·e·s production/ diffusion</t>
  </si>
  <si>
    <t>Charges sociales artistes</t>
  </si>
  <si>
    <t>Charges sociales technicien·ne·s</t>
  </si>
  <si>
    <t>Charges sociales chargé·e·s production/ diffusion</t>
  </si>
  <si>
    <t>Total charges de personnel</t>
  </si>
  <si>
    <t>Frais de structure (20 % du budget de la tournée)</t>
  </si>
  <si>
    <t>TOTAL CHARGES</t>
  </si>
  <si>
    <t>TOTAL PRODUITS</t>
  </si>
  <si>
    <t>RÉSULTAT DE LA TOURNÉE</t>
  </si>
  <si>
    <t>INDICATEURS</t>
  </si>
  <si>
    <t>Ne compléter que les cases grisées du budget</t>
  </si>
  <si>
    <t>Total de référence (frais mobilité + rémunérations + frais de structure)</t>
  </si>
  <si>
    <t>Déficit tournée hors frais de structure</t>
  </si>
  <si>
    <t>Déficit tournée</t>
  </si>
  <si>
    <t xml:space="preserve">Nombre de dates </t>
  </si>
  <si>
    <t>Nombre d’artistes en tournée</t>
  </si>
  <si>
    <t>Nombre de technicien·ne·s en tournée</t>
  </si>
  <si>
    <t>Montant moyen par date</t>
  </si>
  <si>
    <t>Cachet moyen brut / artiste</t>
  </si>
  <si>
    <t>Cachet moyen brut / technicien</t>
  </si>
  <si>
    <t>Nom du groupe</t>
  </si>
  <si>
    <t>Date limite dépôt</t>
  </si>
  <si>
    <t>Date de la commission</t>
  </si>
  <si>
    <t>Récapitulatif</t>
  </si>
  <si>
    <t>Nombre de représentations :</t>
  </si>
  <si>
    <t>- Dont en France</t>
  </si>
  <si>
    <t>- Dont à l'Etranger</t>
  </si>
  <si>
    <t>Nombre de représentations en :</t>
  </si>
  <si>
    <t>- Cessions</t>
  </si>
  <si>
    <t>- Coréalisations</t>
  </si>
  <si>
    <t>- Dates autoproduites / promo</t>
  </si>
  <si>
    <t>Éligibilité des dates</t>
  </si>
  <si>
    <t>- Nombres de dates prises en compte en France</t>
  </si>
  <si>
    <t>ATTENTION : Dates non prises en compte 
(pas de licence en France) – doit être à zéro</t>
  </si>
  <si>
    <t>- Nombres de dates prises en compte à l'étranger</t>
  </si>
  <si>
    <t>Dates avant dépôt éligibles</t>
  </si>
  <si>
    <t>Dates confirmées</t>
  </si>
  <si>
    <t>Proportion de dates avant dépôt</t>
  </si>
  <si>
    <t>Proportion de dates avant dépôt éligibles</t>
  </si>
  <si>
    <t>Proportion de dates confirmées / contractualisées</t>
  </si>
  <si>
    <t>Éligibilité nombre de dates</t>
  </si>
  <si>
    <t>Éligibilité nombre de dates avant dépôt</t>
  </si>
  <si>
    <t>Éligibilité nombre de dates contractualisées / confirmées</t>
  </si>
  <si>
    <t>Montant total des cessions</t>
  </si>
  <si>
    <t>Montant moyen par cession</t>
  </si>
  <si>
    <t>Montant total cessions / coréa / promo / résidence</t>
  </si>
  <si>
    <t>Montant brut moyen artiste</t>
  </si>
  <si>
    <t>Montant brut moyen technicien·ne</t>
  </si>
  <si>
    <t xml:space="preserve">Il n’est pas systématique que l’aide à la tournée porte sur 15 dates : les cases sont à remplir uniquement sur le nombre de dates aidées. </t>
  </si>
  <si>
    <t>CHARGES</t>
  </si>
  <si>
    <t>PRODUITS</t>
  </si>
  <si>
    <t>FRAIS DE MOBILITE REALISES 
Dates intégrées à l’aide</t>
  </si>
  <si>
    <t>REMUNERATIONS REALISEES
Dates intégrées à l’aide</t>
  </si>
  <si>
    <t>Résidence / Représentation</t>
  </si>
  <si>
    <t>Déplacements des artistes et technicien·ne·s</t>
  </si>
  <si>
    <t>Défraiement des artistes et technicien·ne·s</t>
  </si>
  <si>
    <t>Rémunérations brutes technicien·ne·s</t>
  </si>
  <si>
    <t>Rémunérations brutes chargé·e·s production / diffusion</t>
  </si>
  <si>
    <t>Charges sociales technicien·ne•s</t>
  </si>
  <si>
    <t>Charges sociales chargé·e·s production / diffusion</t>
  </si>
  <si>
    <t>Contrats de coréalisation</t>
  </si>
  <si>
    <t>Date 1</t>
  </si>
  <si>
    <t>Date 2</t>
  </si>
  <si>
    <t>Date 3</t>
  </si>
  <si>
    <t>Date 4</t>
  </si>
  <si>
    <t>Date 5</t>
  </si>
  <si>
    <t>Date 6</t>
  </si>
  <si>
    <t>Date 7</t>
  </si>
  <si>
    <t>Date 8</t>
  </si>
  <si>
    <t>Date 9</t>
  </si>
  <si>
    <t>Date 10</t>
  </si>
  <si>
    <t>Date 11</t>
  </si>
  <si>
    <t>Date 12</t>
  </si>
  <si>
    <t>Date 13</t>
  </si>
  <si>
    <t>Date 14</t>
  </si>
  <si>
    <t>Date 15</t>
  </si>
  <si>
    <t>Totaux</t>
  </si>
</sst>
</file>

<file path=xl/styles.xml><?xml version="1.0" encoding="utf-8"?>
<styleSheet xmlns="http://schemas.openxmlformats.org/spreadsheetml/2006/main">
  <numFmts count="9">
    <numFmt numFmtId="164" formatCode="General"/>
    <numFmt numFmtId="165" formatCode="@"/>
    <numFmt numFmtId="166" formatCode="dd/mm/yy"/>
    <numFmt numFmtId="167" formatCode="0"/>
    <numFmt numFmtId="168" formatCode="dd/mm/yyyy"/>
    <numFmt numFmtId="169" formatCode="#,##0\ [$€-40C];\-#,##0\ [$€-40C]"/>
    <numFmt numFmtId="170" formatCode="General"/>
    <numFmt numFmtId="171" formatCode="#,##0\ [$€-40C];[RED]\-#,##0\ [$€-40C]"/>
    <numFmt numFmtId="172" formatCode="0.00\ %"/>
  </numFmts>
  <fonts count="53">
    <font>
      <sz val="10"/>
      <color rgb="FF000000"/>
      <name val="Arial"/>
      <family val="0"/>
    </font>
    <font>
      <sz val="10"/>
      <name val="Arial"/>
      <family val="2"/>
    </font>
    <font>
      <sz val="10"/>
      <color rgb="FFFFFFFF"/>
      <name val="Arial"/>
      <family val="0"/>
    </font>
    <font>
      <b/>
      <sz val="10"/>
      <color rgb="FF000000"/>
      <name val="Arial"/>
      <family val="0"/>
    </font>
    <font>
      <sz val="10"/>
      <color rgb="FFCC0000"/>
      <name val="Arial"/>
      <family val="0"/>
    </font>
    <font>
      <b/>
      <sz val="10"/>
      <color rgb="FFFFFFFF"/>
      <name val="Arial"/>
      <family val="0"/>
    </font>
    <font>
      <i/>
      <sz val="10"/>
      <color rgb="FF808080"/>
      <name val="Arial"/>
      <family val="0"/>
    </font>
    <font>
      <sz val="10"/>
      <color rgb="FF006600"/>
      <name val="Arial"/>
      <family val="0"/>
    </font>
    <font>
      <sz val="18"/>
      <color rgb="FF000000"/>
      <name val="Arial"/>
      <family val="0"/>
    </font>
    <font>
      <sz val="12"/>
      <color rgb="FF000000"/>
      <name val="Arial"/>
      <family val="0"/>
    </font>
    <font>
      <b/>
      <sz val="24"/>
      <color rgb="FF000000"/>
      <name val="Arial"/>
      <family val="0"/>
    </font>
    <font>
      <u val="single"/>
      <sz val="10"/>
      <color rgb="FF0000EE"/>
      <name val="Arial"/>
      <family val="0"/>
    </font>
    <font>
      <sz val="10"/>
      <color rgb="FF996600"/>
      <name val="Arial"/>
      <family val="0"/>
    </font>
    <font>
      <b/>
      <sz val="10"/>
      <name val="Arial"/>
      <family val="0"/>
    </font>
    <font>
      <sz val="10"/>
      <color rgb="FF0000FF"/>
      <name val="Arial"/>
      <family val="0"/>
    </font>
    <font>
      <b/>
      <sz val="10"/>
      <color rgb="FFFF0000"/>
      <name val="Arial"/>
      <family val="0"/>
    </font>
    <font>
      <b/>
      <sz val="12"/>
      <name val="Arial"/>
      <family val="0"/>
    </font>
    <font>
      <u val="single"/>
      <sz val="10"/>
      <color rgb="FF0000D4"/>
      <name val="Arial"/>
      <family val="0"/>
    </font>
    <font>
      <sz val="10"/>
      <color rgb="FF1A1A1A"/>
      <name val="Arial"/>
      <family val="0"/>
    </font>
    <font>
      <sz val="8"/>
      <color rgb="FF808080"/>
      <name val="Arial"/>
      <family val="0"/>
    </font>
    <font>
      <b/>
      <i/>
      <sz val="10"/>
      <name val="Arial"/>
      <family val="0"/>
    </font>
    <font>
      <b/>
      <i/>
      <sz val="10"/>
      <color rgb="FF808080"/>
      <name val="Arial"/>
      <family val="0"/>
    </font>
    <font>
      <b/>
      <sz val="8"/>
      <name val="Arial"/>
      <family val="0"/>
    </font>
    <font>
      <b/>
      <i/>
      <sz val="11"/>
      <color rgb="FF808080"/>
      <name val="Arial"/>
      <family val="0"/>
    </font>
    <font>
      <b/>
      <sz val="11"/>
      <name val="Arial"/>
      <family val="0"/>
    </font>
    <font>
      <b/>
      <i/>
      <sz val="8"/>
      <color rgb="FF666666"/>
      <name val="Arial"/>
      <family val="0"/>
    </font>
    <font>
      <sz val="10"/>
      <color rgb="FFC9211E"/>
      <name val="Arial"/>
      <family val="0"/>
    </font>
    <font>
      <b/>
      <sz val="7.5"/>
      <color rgb="FF000000"/>
      <name val="Arial"/>
      <family val="0"/>
    </font>
    <font>
      <b/>
      <sz val="8"/>
      <color rgb="FFC9211E"/>
      <name val="Arial"/>
      <family val="0"/>
    </font>
    <font>
      <b/>
      <sz val="8"/>
      <color rgb="FFFF0000"/>
      <name val="Arial"/>
      <family val="0"/>
    </font>
    <font>
      <b/>
      <sz val="7"/>
      <color rgb="FFC9211E"/>
      <name val="Arial"/>
      <family val="0"/>
    </font>
    <font>
      <b/>
      <sz val="9"/>
      <name val="Arial"/>
      <family val="0"/>
    </font>
    <font>
      <b/>
      <sz val="9"/>
      <color rgb="FF000000"/>
      <name val="Arial"/>
      <family val="0"/>
    </font>
    <font>
      <b/>
      <i/>
      <sz val="9"/>
      <color rgb="FF666666"/>
      <name val="Arial"/>
      <family val="0"/>
    </font>
    <font>
      <b/>
      <i/>
      <sz val="9"/>
      <color rgb="FF808080"/>
      <name val="Arial"/>
      <family val="0"/>
    </font>
    <font>
      <b/>
      <i/>
      <sz val="7"/>
      <color rgb="FF666666"/>
      <name val="Arial"/>
      <family val="0"/>
    </font>
    <font>
      <b/>
      <i/>
      <sz val="7"/>
      <color rgb="FF808080"/>
      <name val="Arial"/>
      <family val="0"/>
    </font>
    <font>
      <sz val="8"/>
      <name val="Arial"/>
      <family val="0"/>
    </font>
    <font>
      <i/>
      <sz val="8"/>
      <color rgb="FF666666"/>
      <name val="Arial"/>
      <family val="0"/>
    </font>
    <font>
      <i/>
      <sz val="8"/>
      <color rgb="FF808080"/>
      <name val="Arial"/>
      <family val="0"/>
    </font>
    <font>
      <i/>
      <sz val="9"/>
      <color rgb="FF666666"/>
      <name val="Arial"/>
      <family val="0"/>
    </font>
    <font>
      <sz val="8"/>
      <color rgb="FF000000"/>
      <name val="Arial"/>
      <family val="0"/>
    </font>
    <font>
      <b/>
      <sz val="7"/>
      <name val="Arial"/>
      <family val="0"/>
    </font>
    <font>
      <b/>
      <sz val="8"/>
      <color rgb="FF000000"/>
      <name val="Arial"/>
      <family val="0"/>
    </font>
    <font>
      <sz val="7"/>
      <name val="Arial"/>
      <family val="0"/>
    </font>
    <font>
      <b/>
      <sz val="7"/>
      <color rgb="FF000000"/>
      <name val="Arial"/>
      <family val="0"/>
    </font>
    <font>
      <b/>
      <i/>
      <sz val="10"/>
      <color rgb="FFC9211E"/>
      <name val="Arial"/>
      <family val="0"/>
    </font>
    <font>
      <i/>
      <sz val="10"/>
      <color rgb="FFC9211E"/>
      <name val="Arial"/>
      <family val="0"/>
    </font>
    <font>
      <b/>
      <sz val="10"/>
      <color rgb="FFC9211E"/>
      <name val="Arial"/>
      <family val="0"/>
    </font>
    <font>
      <b/>
      <sz val="16"/>
      <name val="Arial"/>
      <family val="0"/>
    </font>
    <font>
      <b/>
      <i/>
      <sz val="12"/>
      <name val="Arial"/>
      <family val="0"/>
    </font>
    <font>
      <sz val="12"/>
      <name val="Arial"/>
      <family val="0"/>
    </font>
    <font>
      <b/>
      <i/>
      <sz val="10"/>
      <color rgb="FF000000"/>
      <name val="Arial"/>
      <family val="0"/>
    </font>
  </fonts>
  <fills count="12">
    <fill>
      <patternFill/>
    </fill>
    <fill>
      <patternFill patternType="gray125"/>
    </fill>
    <fill>
      <patternFill patternType="solid">
        <fgColor rgb="FF000000"/>
        <bgColor indexed="64"/>
      </patternFill>
    </fill>
    <fill>
      <patternFill patternType="solid">
        <fgColor rgb="FF808080"/>
        <bgColor indexed="64"/>
      </patternFill>
    </fill>
    <fill>
      <patternFill patternType="solid">
        <fgColor rgb="FFDDDDDD"/>
        <bgColor indexed="64"/>
      </patternFill>
    </fill>
    <fill>
      <patternFill patternType="solid">
        <fgColor rgb="FFFFCCCC"/>
        <bgColor indexed="64"/>
      </patternFill>
    </fill>
    <fill>
      <patternFill patternType="solid">
        <fgColor rgb="FFCC0000"/>
        <bgColor indexed="64"/>
      </patternFill>
    </fill>
    <fill>
      <patternFill patternType="solid">
        <fgColor rgb="FFCCFFCC"/>
        <bgColor indexed="64"/>
      </patternFill>
    </fill>
    <fill>
      <patternFill patternType="solid">
        <fgColor rgb="FFFFFFCC"/>
        <bgColor indexed="64"/>
      </patternFill>
    </fill>
    <fill>
      <patternFill patternType="solid">
        <fgColor rgb="FFE6E6E6"/>
        <bgColor indexed="64"/>
      </patternFill>
    </fill>
    <fill>
      <patternFill patternType="solid">
        <fgColor rgb="FFEEEEEE"/>
        <bgColor indexed="64"/>
      </patternFill>
    </fill>
    <fill>
      <patternFill patternType="solid">
        <fgColor rgb="FF3399FF"/>
        <bgColor indexed="64"/>
      </patternFill>
    </fill>
  </fills>
  <borders count="33">
    <border>
      <left/>
      <right/>
      <top/>
      <bottom/>
      <diagonal/>
    </border>
    <border>
      <left style="thin">
        <color rgb="FF808080"/>
      </left>
      <right style="thin">
        <color rgb="FF808080"/>
      </right>
      <top style="thin">
        <color rgb="FF808080"/>
      </top>
      <bottom style="thin">
        <color rgb="FF808080"/>
      </bottom>
    </border>
    <border>
      <left style="hair"/>
      <right style="hair"/>
      <top style="hair"/>
      <bottom style="thin"/>
    </border>
    <border>
      <left style="hair"/>
      <right/>
      <top/>
      <bottom/>
    </border>
    <border>
      <left/>
      <right style="hair"/>
      <top/>
      <bottom/>
    </border>
    <border>
      <left style="hair"/>
      <right style="hair"/>
      <top/>
      <bottom/>
    </border>
    <border>
      <left style="hair"/>
      <right/>
      <top style="hair"/>
      <bottom style="hair"/>
    </border>
    <border>
      <left style="hair"/>
      <right style="hair"/>
      <top style="hair"/>
      <bottom style="hair"/>
    </border>
    <border>
      <left/>
      <right/>
      <top/>
      <bottom style="hair"/>
    </border>
    <border>
      <left/>
      <right style="hair"/>
      <top/>
      <bottom style="hair"/>
    </border>
    <border>
      <left style="hair"/>
      <right/>
      <top style="hair"/>
      <bottom/>
    </border>
    <border>
      <left/>
      <right/>
      <top style="hair"/>
      <bottom/>
    </border>
    <border>
      <left/>
      <right style="hair"/>
      <top style="hair"/>
      <bottom/>
    </border>
    <border>
      <left/>
      <right style="hair"/>
      <top style="hair"/>
      <bottom style="hair"/>
    </border>
    <border>
      <left style="hair"/>
      <right/>
      <top/>
      <bottom style="hair"/>
    </border>
    <border>
      <left style="hair"/>
      <right style="hair"/>
      <top/>
      <bottom style="hair"/>
    </border>
    <border>
      <left style="thin"/>
      <right style="thin"/>
      <top style="thin"/>
      <bottom style="thin"/>
    </border>
    <border>
      <left style="hair"/>
      <right style="thin"/>
      <top style="thin"/>
      <bottom/>
    </border>
    <border>
      <left style="thin"/>
      <right style="hair"/>
      <top style="thin"/>
      <bottom/>
    </border>
    <border>
      <left style="hair"/>
      <right style="hair"/>
      <top style="hair"/>
      <bottom/>
    </border>
    <border>
      <left style="thin"/>
      <right style="hair"/>
      <top style="hair"/>
      <bottom/>
    </border>
    <border>
      <left style="hair"/>
      <right style="hair"/>
      <top style="thin"/>
      <bottom style="hair"/>
    </border>
    <border>
      <left style="thin"/>
      <right style="hair"/>
      <top style="thin"/>
      <bottom style="hair"/>
    </border>
    <border>
      <left style="thin"/>
      <right style="hair"/>
      <top style="thin"/>
      <bottom style="thin"/>
    </border>
    <border>
      <left style="hair"/>
      <right style="thin"/>
      <top style="thin"/>
      <bottom style="hair"/>
    </border>
    <border>
      <left style="thin"/>
      <right style="thin"/>
      <top style="thin"/>
      <bottom/>
    </border>
    <border>
      <left style="thin"/>
      <right/>
      <top style="thin"/>
      <bottom style="thin"/>
    </border>
    <border>
      <left/>
      <right/>
      <top style="thin"/>
      <bottom style="thin"/>
    </border>
    <border>
      <left style="thin"/>
      <right/>
      <top style="thin"/>
      <bottom/>
    </border>
    <border>
      <left style="thin"/>
      <right style="thin"/>
      <top style="thin"/>
      <bottom style="hair"/>
    </border>
    <border>
      <left style="thin"/>
      <right style="hair"/>
      <top style="hair"/>
      <bottom style="hair"/>
    </border>
    <border>
      <left style="hair"/>
      <right style="thin"/>
      <top style="hair"/>
      <bottom style="hair"/>
    </border>
    <border>
      <left style="thin"/>
      <right style="thin"/>
      <top style="hair"/>
      <bottom style="hair"/>
    </border>
  </borders>
  <cellStyleXfs count="71">
    <xf numFmtId="164" fontId="0" fillId="0" borderId="0">
      <alignment/>
      <protection hidden="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Border="0" applyAlignment="0" applyProtection="0"/>
    <xf numFmtId="44" fontId="1" fillId="0" borderId="0" applyBorder="0" applyAlignment="0" applyProtection="0"/>
    <xf numFmtId="42" fontId="1" fillId="0" borderId="0" applyBorder="0" applyAlignment="0" applyProtection="0"/>
    <xf numFmtId="43" fontId="1" fillId="0" borderId="0" applyBorder="0" applyAlignment="0" applyProtection="0"/>
    <xf numFmtId="41" fontId="1" fillId="0" borderId="0" applyBorder="0" applyAlignment="0" applyProtection="0"/>
    <xf numFmtId="0" fontId="1" fillId="0" borderId="0" applyBorder="0" applyAlignment="0" applyProtection="0"/>
    <xf numFmtId="0" fontId="1" fillId="0" borderId="0" applyBorder="0" applyAlignment="0" applyProtection="0"/>
    <xf numFmtId="0" fontId="1" fillId="0" borderId="0" applyBorder="0" applyAlignment="0" applyProtection="0"/>
    <xf numFmtId="0" fontId="1"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164" fontId="2" fillId="2" borderId="0">
      <alignment/>
      <protection hidden="1"/>
    </xf>
    <xf numFmtId="164" fontId="2" fillId="2" borderId="0">
      <alignment/>
      <protection hidden="1"/>
    </xf>
    <xf numFmtId="164" fontId="2" fillId="3" borderId="0">
      <alignment/>
      <protection hidden="1"/>
    </xf>
    <xf numFmtId="164" fontId="2" fillId="3" borderId="0">
      <alignment/>
      <protection hidden="1"/>
    </xf>
    <xf numFmtId="164" fontId="3" fillId="4" borderId="0">
      <alignment/>
      <protection hidden="1"/>
    </xf>
    <xf numFmtId="164" fontId="3" fillId="4" borderId="0">
      <alignment/>
      <protection hidden="1"/>
    </xf>
    <xf numFmtId="164" fontId="3" fillId="0" borderId="0">
      <alignment/>
      <protection hidden="1"/>
    </xf>
    <xf numFmtId="164" fontId="3" fillId="0" borderId="0">
      <alignment/>
      <protection hidden="1"/>
    </xf>
    <xf numFmtId="164" fontId="4" fillId="5" borderId="0">
      <alignment/>
      <protection hidden="1"/>
    </xf>
    <xf numFmtId="164" fontId="4" fillId="5" borderId="0">
      <alignment/>
      <protection hidden="1"/>
    </xf>
    <xf numFmtId="164" fontId="5" fillId="6" borderId="0">
      <alignment/>
      <protection hidden="1"/>
    </xf>
    <xf numFmtId="164" fontId="5" fillId="6" borderId="0">
      <alignment/>
      <protection hidden="1"/>
    </xf>
    <xf numFmtId="164" fontId="6" fillId="0" borderId="0">
      <alignment/>
      <protection hidden="1"/>
    </xf>
    <xf numFmtId="164" fontId="6" fillId="0" borderId="0">
      <alignment/>
      <protection hidden="1"/>
    </xf>
    <xf numFmtId="164" fontId="7" fillId="7" borderId="0">
      <alignment/>
      <protection hidden="1"/>
    </xf>
    <xf numFmtId="164" fontId="7" fillId="7" borderId="0">
      <alignment/>
      <protection hidden="1"/>
    </xf>
    <xf numFmtId="164" fontId="8" fillId="0" borderId="0">
      <alignment/>
      <protection hidden="1"/>
    </xf>
    <xf numFmtId="164" fontId="8" fillId="0" borderId="0">
      <alignment/>
      <protection hidden="1"/>
    </xf>
    <xf numFmtId="164" fontId="9" fillId="0" borderId="0">
      <alignment/>
      <protection hidden="1"/>
    </xf>
    <xf numFmtId="164" fontId="9" fillId="0" borderId="0">
      <alignment/>
      <protection hidden="1"/>
    </xf>
    <xf numFmtId="164" fontId="10" fillId="0" borderId="0">
      <alignment/>
      <protection hidden="1"/>
    </xf>
    <xf numFmtId="164" fontId="10" fillId="0" borderId="0">
      <alignment/>
      <protection hidden="1"/>
    </xf>
    <xf numFmtId="164" fontId="11" fillId="0" borderId="0">
      <alignment/>
      <protection hidden="1"/>
    </xf>
    <xf numFmtId="164" fontId="11" fillId="0" borderId="0">
      <alignment/>
      <protection hidden="1"/>
    </xf>
    <xf numFmtId="164" fontId="12" fillId="8" borderId="0">
      <alignment/>
      <protection hidden="1"/>
    </xf>
    <xf numFmtId="164" fontId="12" fillId="8" borderId="0">
      <alignment/>
      <protection hidden="1"/>
    </xf>
    <xf numFmtId="164" fontId="0" fillId="2" borderId="0">
      <alignment/>
      <protection hidden="1"/>
    </xf>
    <xf numFmtId="164" fontId="7" fillId="8" borderId="1">
      <alignment/>
      <protection hidden="1"/>
    </xf>
    <xf numFmtId="164" fontId="7" fillId="8" borderId="1">
      <alignment/>
      <protection hidden="1"/>
    </xf>
    <xf numFmtId="164" fontId="0" fillId="0" borderId="0">
      <alignment/>
      <protection hidden="1"/>
    </xf>
    <xf numFmtId="164" fontId="0" fillId="0" borderId="0">
      <alignment/>
      <protection hidden="1"/>
    </xf>
    <xf numFmtId="164" fontId="0" fillId="0" borderId="0">
      <alignment/>
      <protection hidden="1"/>
    </xf>
    <xf numFmtId="164" fontId="0" fillId="0" borderId="0">
      <alignment/>
      <protection hidden="1"/>
    </xf>
    <xf numFmtId="164" fontId="4" fillId="0" borderId="0">
      <alignment/>
      <protection hidden="1"/>
    </xf>
    <xf numFmtId="164" fontId="4" fillId="0" borderId="0">
      <alignment/>
      <protection hidden="1"/>
    </xf>
    <xf numFmtId="164" fontId="0" fillId="0" borderId="0" applyBorder="0" applyProtection="0">
      <alignment/>
    </xf>
    <xf numFmtId="164" fontId="0" fillId="0" borderId="0" applyBorder="0" applyProtection="0">
      <alignment/>
    </xf>
  </cellStyleXfs>
  <cellXfs count="220">
    <xf numFmtId="164" fontId="0" fillId="0" borderId="0" xfId="0" applyAlignment="1" applyProtection="1">
      <alignment/>
      <protection hidden="1"/>
    </xf>
    <xf numFmtId="164" fontId="0" fillId="0" borderId="0" xfId="0" applyAlignment="1" applyProtection="1">
      <alignment vertical="center"/>
      <protection hidden="1"/>
    </xf>
    <xf numFmtId="164" fontId="13" fillId="0" borderId="0" xfId="0" applyFont="1" applyAlignment="1" applyProtection="1">
      <alignment vertical="center"/>
      <protection hidden="1"/>
    </xf>
    <xf numFmtId="164" fontId="4" fillId="0" borderId="0" xfId="0" applyFont="1" applyAlignment="1" applyProtection="1">
      <alignment vertical="center"/>
      <protection hidden="1"/>
    </xf>
    <xf numFmtId="164" fontId="14" fillId="0" borderId="0" xfId="0" applyFont="1" applyAlignment="1" applyProtection="1">
      <alignment vertical="center"/>
      <protection hidden="1"/>
    </xf>
    <xf numFmtId="164" fontId="15" fillId="0" borderId="0" xfId="0" applyFont="1" applyAlignment="1" applyProtection="1">
      <alignment vertical="center"/>
      <protection hidden="1"/>
    </xf>
    <xf numFmtId="164" fontId="0" fillId="0" borderId="0" xfId="0" applyAlignment="1" applyProtection="1">
      <alignment vertical="center" wrapText="1"/>
      <protection hidden="1"/>
    </xf>
    <xf numFmtId="165" fontId="16" fillId="0" borderId="2" xfId="0" applyFont="1" applyBorder="1" applyAlignment="1" applyProtection="1">
      <alignment horizontal="center" vertical="center" wrapText="1"/>
      <protection hidden="1"/>
    </xf>
    <xf numFmtId="165" fontId="0" fillId="0" borderId="3" xfId="0" applyBorder="1" applyAlignment="1" applyProtection="1">
      <alignment horizontal="center" vertical="center" wrapText="1"/>
      <protection hidden="1"/>
    </xf>
    <xf numFmtId="165" fontId="0" fillId="0" borderId="0" xfId="0" applyAlignment="1" applyProtection="1">
      <alignment horizontal="center" vertical="center" wrapText="1"/>
      <protection hidden="1"/>
    </xf>
    <xf numFmtId="165" fontId="0" fillId="0" borderId="4" xfId="0" applyBorder="1" applyAlignment="1" applyProtection="1">
      <alignment horizontal="center" vertical="center" wrapText="1"/>
      <protection hidden="1"/>
    </xf>
    <xf numFmtId="165" fontId="13" fillId="4" borderId="5" xfId="0" applyFont="1" applyBorder="1" applyAlignment="1" applyProtection="1">
      <alignment horizontal="center" vertical="center" wrapText="1"/>
      <protection hidden="1"/>
    </xf>
    <xf numFmtId="165" fontId="13" fillId="0" borderId="6" xfId="0" applyFont="1" applyBorder="1" applyAlignment="1" applyProtection="1">
      <alignment vertical="center" wrapText="1"/>
      <protection hidden="1"/>
    </xf>
    <xf numFmtId="165" fontId="0" fillId="4" borderId="7" xfId="0" applyBorder="1" applyAlignment="1" applyProtection="1">
      <alignment horizontal="center" vertical="center" wrapText="1"/>
      <protection hidden="1"/>
    </xf>
    <xf numFmtId="165" fontId="0" fillId="0" borderId="6" xfId="0" applyFont="1" applyBorder="1" applyAlignment="1" applyProtection="1">
      <alignment vertical="center" wrapText="1"/>
      <protection hidden="1"/>
    </xf>
    <xf numFmtId="164" fontId="0" fillId="0" borderId="8" xfId="0" applyBorder="1" applyAlignment="1" applyProtection="1">
      <alignment vertical="center" wrapText="1"/>
      <protection hidden="1"/>
    </xf>
    <xf numFmtId="164" fontId="0" fillId="0" borderId="9" xfId="0" applyBorder="1" applyAlignment="1" applyProtection="1">
      <alignment vertical="center" wrapText="1"/>
      <protection hidden="1"/>
    </xf>
    <xf numFmtId="165" fontId="13" fillId="0" borderId="10" xfId="0" applyFont="1" applyBorder="1" applyAlignment="1" applyProtection="1">
      <alignment vertical="center" wrapText="1"/>
      <protection hidden="1"/>
    </xf>
    <xf numFmtId="165" fontId="0" fillId="0" borderId="3" xfId="0" applyFont="1" applyBorder="1" applyAlignment="1" applyProtection="1">
      <alignment horizontal="left" vertical="center" wrapText="1"/>
      <protection hidden="1"/>
    </xf>
    <xf numFmtId="165" fontId="0" fillId="4" borderId="7" xfId="0" applyFont="1" applyBorder="1" applyAlignment="1" applyProtection="1">
      <alignment horizontal="left" vertical="center" wrapText="1"/>
      <protection hidden="1"/>
    </xf>
    <xf numFmtId="165" fontId="0" fillId="0" borderId="0" xfId="0" applyFont="1" applyAlignment="1" applyProtection="1">
      <alignment horizontal="left" vertical="center" wrapText="1"/>
      <protection hidden="1"/>
    </xf>
    <xf numFmtId="165" fontId="0" fillId="4" borderId="7" xfId="0" applyBorder="1" applyAlignment="1" applyProtection="1">
      <alignment vertical="center" wrapText="1"/>
      <protection hidden="1"/>
    </xf>
    <xf numFmtId="165" fontId="0" fillId="0" borderId="3" xfId="0" applyBorder="1" applyAlignment="1" applyProtection="1">
      <alignment vertical="center" wrapText="1"/>
      <protection hidden="1"/>
    </xf>
    <xf numFmtId="165" fontId="0" fillId="0" borderId="0" xfId="0" applyAlignment="1" applyProtection="1">
      <alignment vertical="center" wrapText="1"/>
      <protection hidden="1"/>
    </xf>
    <xf numFmtId="165" fontId="0" fillId="0" borderId="4" xfId="0" applyBorder="1" applyAlignment="1" applyProtection="1">
      <alignment vertical="center" wrapText="1"/>
      <protection hidden="1"/>
    </xf>
    <xf numFmtId="165" fontId="17" fillId="4" borderId="7" xfId="34" applyFont="1" applyBorder="1" applyAlignment="1" applyProtection="1">
      <alignment horizontal="center" vertical="center" wrapText="1"/>
      <protection hidden="1"/>
    </xf>
    <xf numFmtId="164" fontId="0" fillId="0" borderId="3" xfId="0" applyBorder="1" applyAlignment="1" applyProtection="1">
      <alignment vertical="center" wrapText="1"/>
      <protection hidden="1"/>
    </xf>
    <xf numFmtId="164" fontId="0" fillId="0" borderId="4" xfId="0" applyBorder="1" applyAlignment="1" applyProtection="1">
      <alignment vertical="center" wrapText="1"/>
      <protection hidden="1"/>
    </xf>
    <xf numFmtId="165" fontId="0" fillId="0" borderId="11" xfId="0" applyBorder="1" applyAlignment="1" applyProtection="1">
      <alignment horizontal="center" vertical="center" wrapText="1"/>
      <protection hidden="1"/>
    </xf>
    <xf numFmtId="165" fontId="0" fillId="0" borderId="11" xfId="0" applyBorder="1" applyAlignment="1" applyProtection="1">
      <alignment vertical="center" wrapText="1"/>
      <protection hidden="1"/>
    </xf>
    <xf numFmtId="165" fontId="0" fillId="0" borderId="12" xfId="0" applyBorder="1" applyAlignment="1" applyProtection="1">
      <alignment horizontal="center" vertical="center" wrapText="1"/>
      <protection hidden="1"/>
    </xf>
    <xf numFmtId="165" fontId="0" fillId="0" borderId="0" xfId="0" applyBorder="1" applyAlignment="1" applyProtection="1">
      <alignment horizontal="center" vertical="center" wrapText="1"/>
      <protection hidden="1"/>
    </xf>
    <xf numFmtId="165" fontId="0" fillId="0" borderId="4" xfId="0" applyFont="1" applyBorder="1" applyAlignment="1" applyProtection="1">
      <alignment horizontal="left" vertical="center" wrapText="1"/>
      <protection hidden="1"/>
    </xf>
    <xf numFmtId="164" fontId="13" fillId="9" borderId="13" xfId="0" applyFont="1" applyBorder="1" applyAlignment="1" applyProtection="1">
      <alignment horizontal="center" vertical="center" wrapText="1"/>
      <protection hidden="1"/>
    </xf>
    <xf numFmtId="165" fontId="0" fillId="4" borderId="7" xfId="0" applyBorder="1" applyAlignment="1" applyProtection="1">
      <alignment horizontal="right" vertical="center" wrapText="1"/>
      <protection hidden="1"/>
    </xf>
    <xf numFmtId="165" fontId="0" fillId="0" borderId="0" xfId="0" applyAlignment="1" applyProtection="1">
      <alignment horizontal="right" vertical="center" wrapText="1"/>
      <protection hidden="1"/>
    </xf>
    <xf numFmtId="165" fontId="0" fillId="0" borderId="4" xfId="0" applyBorder="1" applyAlignment="1" applyProtection="1">
      <alignment horizontal="left" vertical="center" wrapText="1"/>
      <protection hidden="1"/>
    </xf>
    <xf numFmtId="164" fontId="0" fillId="0" borderId="0" xfId="0" applyFont="1" applyAlignment="1" applyProtection="1">
      <alignment horizontal="left" vertical="center" wrapText="1"/>
      <protection hidden="1"/>
    </xf>
    <xf numFmtId="165" fontId="0" fillId="0" borderId="3" xfId="0" applyBorder="1" applyAlignment="1" applyProtection="1">
      <alignment horizontal="right" vertical="center" wrapText="1"/>
      <protection hidden="1"/>
    </xf>
    <xf numFmtId="165" fontId="0" fillId="0" borderId="4" xfId="0" applyBorder="1" applyAlignment="1" applyProtection="1">
      <alignment horizontal="right" vertical="center" wrapText="1"/>
      <protection hidden="1"/>
    </xf>
    <xf numFmtId="165" fontId="0" fillId="0" borderId="14" xfId="0" applyBorder="1" applyAlignment="1" applyProtection="1">
      <alignment vertical="center" wrapText="1"/>
      <protection hidden="1"/>
    </xf>
    <xf numFmtId="165" fontId="0" fillId="0" borderId="8" xfId="0" applyBorder="1" applyAlignment="1" applyProtection="1">
      <alignment vertical="center" wrapText="1"/>
      <protection hidden="1"/>
    </xf>
    <xf numFmtId="165" fontId="0" fillId="0" borderId="9" xfId="0" applyBorder="1" applyAlignment="1" applyProtection="1">
      <alignment vertical="center" wrapText="1"/>
      <protection hidden="1"/>
    </xf>
    <xf numFmtId="165" fontId="0" fillId="0" borderId="12" xfId="0" applyBorder="1" applyAlignment="1" applyProtection="1">
      <alignment vertical="center" wrapText="1"/>
      <protection hidden="1"/>
    </xf>
    <xf numFmtId="164" fontId="18" fillId="4" borderId="7" xfId="0" applyFont="1" applyBorder="1" applyAlignment="1" applyProtection="1">
      <alignment horizontal="center" vertical="center" wrapText="1"/>
      <protection hidden="1"/>
    </xf>
    <xf numFmtId="164" fontId="18" fillId="4" borderId="7" xfId="0" applyFont="1" applyBorder="1" applyAlignment="1" applyProtection="1">
      <alignment vertical="center" wrapText="1"/>
      <protection hidden="1"/>
    </xf>
    <xf numFmtId="164" fontId="18" fillId="0" borderId="0" xfId="0" applyFont="1" applyAlignment="1" applyProtection="1">
      <alignment vertical="center" wrapText="1"/>
      <protection hidden="1"/>
    </xf>
    <xf numFmtId="165" fontId="0" fillId="0" borderId="14" xfId="0" applyFont="1" applyBorder="1" applyAlignment="1" applyProtection="1">
      <alignment horizontal="left" vertical="center" wrapText="1"/>
      <protection hidden="1"/>
    </xf>
    <xf numFmtId="166" fontId="0" fillId="9" borderId="7" xfId="0" applyBorder="1" applyAlignment="1" applyProtection="1">
      <alignment horizontal="center" vertical="center" wrapText="1"/>
      <protection hidden="1"/>
    </xf>
    <xf numFmtId="165" fontId="13" fillId="0" borderId="10" xfId="0" applyFont="1" applyBorder="1" applyAlignment="1" applyProtection="1">
      <alignment horizontal="left" vertical="center" wrapText="1"/>
      <protection hidden="1"/>
    </xf>
    <xf numFmtId="165" fontId="13" fillId="0" borderId="3" xfId="0" applyFont="1" applyBorder="1" applyAlignment="1" applyProtection="1">
      <alignment vertical="center" wrapText="1"/>
      <protection hidden="1"/>
    </xf>
    <xf numFmtId="164" fontId="13" fillId="9" borderId="7" xfId="0" applyFont="1" applyBorder="1" applyAlignment="1" applyProtection="1">
      <alignment horizontal="center" vertical="center" wrapText="1"/>
      <protection hidden="1"/>
    </xf>
    <xf numFmtId="164" fontId="19" fillId="0" borderId="15" xfId="0" applyFont="1" applyBorder="1" applyAlignment="1" applyProtection="1">
      <alignment horizontal="center" vertical="center" wrapText="1"/>
      <protection hidden="1"/>
    </xf>
    <xf numFmtId="164" fontId="13" fillId="0" borderId="16" xfId="0" applyFont="1" applyBorder="1" applyAlignment="1" applyProtection="1">
      <alignment horizontal="center" vertical="center" wrapText="1"/>
      <protection hidden="1"/>
    </xf>
    <xf numFmtId="164" fontId="15" fillId="0" borderId="7" xfId="0" applyFont="1" applyBorder="1" applyAlignment="1" applyProtection="1">
      <alignment horizontal="center" vertical="center" wrapText="1"/>
      <protection hidden="1"/>
    </xf>
    <xf numFmtId="164" fontId="13" fillId="0" borderId="13" xfId="0" applyFont="1" applyBorder="1" applyAlignment="1" applyProtection="1">
      <alignment horizontal="center" vertical="center" wrapText="1"/>
      <protection hidden="1"/>
    </xf>
    <xf numFmtId="164" fontId="13" fillId="0" borderId="7" xfId="0" applyFont="1" applyBorder="1" applyAlignment="1" applyProtection="1">
      <alignment horizontal="center" vertical="center" wrapText="1"/>
      <protection hidden="1"/>
    </xf>
    <xf numFmtId="164" fontId="13" fillId="0" borderId="0" xfId="0" applyFont="1" applyAlignment="1" applyProtection="1">
      <alignment horizontal="center" vertical="center" wrapText="1"/>
      <protection hidden="1"/>
    </xf>
    <xf numFmtId="164" fontId="20" fillId="0" borderId="0" xfId="0" applyFont="1" applyAlignment="1" applyProtection="1">
      <alignment horizontal="center" vertical="center" wrapText="1"/>
      <protection hidden="1"/>
    </xf>
    <xf numFmtId="167" fontId="0" fillId="10" borderId="7" xfId="0" applyBorder="1" applyAlignment="1" applyProtection="1">
      <alignment horizontal="center" vertical="center" wrapText="1"/>
      <protection hidden="1"/>
    </xf>
    <xf numFmtId="168" fontId="0" fillId="10" borderId="7" xfId="0" applyBorder="1" applyAlignment="1" applyProtection="1">
      <alignment horizontal="center" vertical="center" wrapText="1"/>
      <protection hidden="1"/>
    </xf>
    <xf numFmtId="164" fontId="0" fillId="10" borderId="7" xfId="0" applyBorder="1" applyAlignment="1" applyProtection="1">
      <alignment horizontal="center" vertical="center" wrapText="1"/>
      <protection hidden="1"/>
    </xf>
    <xf numFmtId="165" fontId="0" fillId="10" borderId="7" xfId="0" applyBorder="1" applyAlignment="1" applyProtection="1">
      <alignment horizontal="center" vertical="center" wrapText="1"/>
      <protection hidden="1"/>
    </xf>
    <xf numFmtId="169" fontId="0" fillId="10" borderId="7" xfId="0" applyBorder="1" applyAlignment="1" applyProtection="1">
      <alignment horizontal="center" vertical="center" wrapText="1"/>
      <protection hidden="1"/>
    </xf>
    <xf numFmtId="167" fontId="15" fillId="0" borderId="7" xfId="0" applyFont="1" applyBorder="1" applyAlignment="1" applyProtection="1">
      <alignment horizontal="center" vertical="center" wrapText="1"/>
      <protection hidden="1"/>
    </xf>
    <xf numFmtId="164" fontId="0" fillId="0" borderId="13" xfId="0" applyBorder="1" applyAlignment="1" applyProtection="1">
      <alignment horizontal="center" vertical="center" wrapText="1"/>
      <protection hidden="1"/>
    </xf>
    <xf numFmtId="164" fontId="0" fillId="0" borderId="7" xfId="0" applyBorder="1" applyAlignment="1" applyProtection="1">
      <alignment horizontal="center" vertical="center" wrapText="1"/>
      <protection hidden="1"/>
    </xf>
    <xf numFmtId="167" fontId="0" fillId="0" borderId="7" xfId="0" applyBorder="1" applyAlignment="1" applyProtection="1">
      <alignment horizontal="center" vertical="center" wrapText="1"/>
      <protection hidden="1"/>
    </xf>
    <xf numFmtId="171" fontId="0" fillId="0" borderId="7" xfId="0" applyBorder="1" applyAlignment="1" applyProtection="1">
      <alignment horizontal="center" vertical="center" wrapText="1"/>
      <protection hidden="1"/>
    </xf>
    <xf numFmtId="169" fontId="0" fillId="0" borderId="7" xfId="0" applyBorder="1" applyAlignment="1" applyProtection="1">
      <alignment horizontal="center" vertical="center" wrapText="1"/>
      <protection hidden="1"/>
    </xf>
    <xf numFmtId="164" fontId="0" fillId="0" borderId="0" xfId="0" applyAlignment="1" applyProtection="1">
      <alignment horizontal="center" vertical="center" wrapText="1"/>
      <protection hidden="1"/>
    </xf>
    <xf numFmtId="164" fontId="6" fillId="0" borderId="0" xfId="0" applyFont="1" applyAlignment="1" applyProtection="1">
      <alignment vertical="center" wrapText="1"/>
      <protection hidden="1"/>
    </xf>
    <xf numFmtId="164" fontId="21" fillId="0" borderId="7" xfId="0" applyFont="1" applyBorder="1" applyAlignment="1" applyProtection="1">
      <alignment horizontal="center" vertical="center" wrapText="1"/>
      <protection hidden="1"/>
    </xf>
    <xf numFmtId="164" fontId="22" fillId="0" borderId="17" xfId="0" applyFont="1" applyBorder="1" applyAlignment="1" applyProtection="1">
      <alignment horizontal="left" vertical="center" wrapText="1"/>
      <protection hidden="1"/>
    </xf>
    <xf numFmtId="164" fontId="13" fillId="0" borderId="18" xfId="0" applyFont="1" applyBorder="1" applyAlignment="1" applyProtection="1">
      <alignment horizontal="center" vertical="center" wrapText="1"/>
      <protection hidden="1"/>
    </xf>
    <xf numFmtId="164" fontId="23" fillId="0" borderId="18" xfId="0" applyFont="1" applyBorder="1" applyAlignment="1" applyProtection="1">
      <alignment horizontal="center" vertical="center" wrapText="1"/>
      <protection hidden="1"/>
    </xf>
    <xf numFmtId="164" fontId="24" fillId="0" borderId="18" xfId="0" applyFont="1" applyBorder="1" applyAlignment="1" applyProtection="1">
      <alignment horizontal="center" vertical="center" wrapText="1"/>
      <protection hidden="1"/>
    </xf>
    <xf numFmtId="171" fontId="22" fillId="0" borderId="18" xfId="0" applyFont="1" applyBorder="1" applyAlignment="1" applyProtection="1">
      <alignment horizontal="center" vertical="center" wrapText="1"/>
      <protection hidden="1"/>
    </xf>
    <xf numFmtId="164" fontId="25" fillId="0" borderId="18" xfId="0" applyFont="1" applyBorder="1" applyAlignment="1" applyProtection="1">
      <alignment horizontal="left" vertical="center" wrapText="1"/>
      <protection hidden="1"/>
    </xf>
    <xf numFmtId="164" fontId="26" fillId="0" borderId="0" xfId="0" applyFont="1" applyAlignment="1" applyProtection="1">
      <alignment vertical="center" wrapText="1"/>
      <protection hidden="1"/>
    </xf>
    <xf numFmtId="164" fontId="22" fillId="0" borderId="19" xfId="0" applyFont="1" applyBorder="1" applyAlignment="1" applyProtection="1">
      <alignment horizontal="left" vertical="center" wrapText="1"/>
      <protection hidden="1"/>
    </xf>
    <xf numFmtId="172" fontId="22" fillId="0" borderId="20" xfId="0" applyFont="1" applyBorder="1" applyAlignment="1" applyProtection="1">
      <alignment horizontal="center" vertical="center" wrapText="1"/>
      <protection hidden="1"/>
    </xf>
    <xf numFmtId="164" fontId="25" fillId="0" borderId="20" xfId="0" applyFont="1" applyBorder="1" applyAlignment="1" applyProtection="1">
      <alignment horizontal="left" vertical="center" wrapText="1"/>
      <protection hidden="1"/>
    </xf>
    <xf numFmtId="164" fontId="22" fillId="0" borderId="21" xfId="0" applyFont="1" applyBorder="1" applyAlignment="1" applyProtection="1">
      <alignment horizontal="left" vertical="center" wrapText="1"/>
      <protection hidden="1"/>
    </xf>
    <xf numFmtId="172" fontId="22" fillId="0" borderId="22" xfId="0" applyFont="1" applyBorder="1" applyAlignment="1" applyProtection="1">
      <alignment horizontal="center" vertical="center" wrapText="1"/>
      <protection hidden="1"/>
    </xf>
    <xf numFmtId="164" fontId="25" fillId="0" borderId="22" xfId="0" applyFont="1" applyBorder="1" applyAlignment="1" applyProtection="1">
      <alignment horizontal="left" vertical="center" wrapText="1"/>
      <protection hidden="1"/>
    </xf>
    <xf numFmtId="164" fontId="27" fillId="0" borderId="7" xfId="0" applyFont="1" applyBorder="1" applyAlignment="1" applyProtection="1">
      <alignment horizontal="left" vertical="center" wrapText="1"/>
      <protection hidden="1"/>
    </xf>
    <xf numFmtId="172" fontId="22" fillId="0" borderId="23" xfId="0" applyFont="1" applyBorder="1" applyAlignment="1" applyProtection="1">
      <alignment horizontal="center" vertical="center" wrapText="1"/>
      <protection hidden="1"/>
    </xf>
    <xf numFmtId="172" fontId="25" fillId="0" borderId="23" xfId="0" applyFont="1" applyBorder="1" applyAlignment="1" applyProtection="1">
      <alignment horizontal="left" vertical="center" wrapText="1"/>
      <protection hidden="1"/>
    </xf>
    <xf numFmtId="172" fontId="22" fillId="0" borderId="0" xfId="0" applyFont="1" applyAlignment="1" applyProtection="1">
      <alignment horizontal="left" vertical="center" wrapText="1"/>
      <protection hidden="1"/>
    </xf>
    <xf numFmtId="172" fontId="22" fillId="0" borderId="4" xfId="0" applyFont="1" applyBorder="1" applyAlignment="1" applyProtection="1">
      <alignment horizontal="left" vertical="center" wrapText="1"/>
      <protection hidden="1"/>
    </xf>
    <xf numFmtId="172" fontId="25" fillId="0" borderId="4" xfId="0" applyFont="1" applyBorder="1" applyAlignment="1" applyProtection="1">
      <alignment horizontal="left" vertical="center" wrapText="1"/>
      <protection hidden="1"/>
    </xf>
    <xf numFmtId="171" fontId="25" fillId="0" borderId="18" xfId="0" applyFont="1" applyBorder="1" applyAlignment="1" applyProtection="1">
      <alignment horizontal="left" vertical="center" wrapText="1"/>
      <protection hidden="1"/>
    </xf>
    <xf numFmtId="171" fontId="22" fillId="0" borderId="0" xfId="0" applyFont="1" applyAlignment="1" applyProtection="1">
      <alignment horizontal="left" vertical="center" wrapText="1"/>
      <protection hidden="1"/>
    </xf>
    <xf numFmtId="171" fontId="22" fillId="0" borderId="4" xfId="0" applyFont="1" applyBorder="1" applyAlignment="1" applyProtection="1">
      <alignment horizontal="left" vertical="center" wrapText="1"/>
      <protection hidden="1"/>
    </xf>
    <xf numFmtId="171" fontId="25" fillId="0" borderId="4" xfId="0" applyFont="1" applyBorder="1" applyAlignment="1" applyProtection="1">
      <alignment horizontal="left" vertical="center" wrapText="1"/>
      <protection hidden="1"/>
    </xf>
    <xf numFmtId="164" fontId="28" fillId="0" borderId="24" xfId="0" applyFont="1" applyBorder="1" applyAlignment="1" applyProtection="1">
      <alignment horizontal="left" vertical="center" wrapText="1"/>
      <protection hidden="1"/>
    </xf>
    <xf numFmtId="171" fontId="28" fillId="0" borderId="22" xfId="0" applyFont="1" applyBorder="1" applyAlignment="1" applyProtection="1">
      <alignment horizontal="center" vertical="center" wrapText="1"/>
      <protection hidden="1"/>
    </xf>
    <xf numFmtId="171" fontId="25" fillId="0" borderId="22" xfId="0" applyFont="1" applyBorder="1" applyAlignment="1" applyProtection="1">
      <alignment horizontal="left" vertical="center" wrapText="1"/>
      <protection hidden="1"/>
    </xf>
    <xf numFmtId="164" fontId="26" fillId="0" borderId="8" xfId="0" applyFont="1" applyBorder="1" applyAlignment="1" applyProtection="1">
      <alignment vertical="center" wrapText="1"/>
      <protection hidden="1"/>
    </xf>
    <xf numFmtId="171" fontId="28" fillId="0" borderId="8" xfId="0" applyFont="1" applyBorder="1" applyAlignment="1" applyProtection="1">
      <alignment horizontal="left" vertical="center" wrapText="1"/>
      <protection hidden="1"/>
    </xf>
    <xf numFmtId="171" fontId="28" fillId="0" borderId="9" xfId="0" applyFont="1" applyBorder="1" applyAlignment="1" applyProtection="1">
      <alignment horizontal="left" vertical="center" wrapText="1"/>
      <protection hidden="1"/>
    </xf>
    <xf numFmtId="171" fontId="25" fillId="0" borderId="9" xfId="0" applyFont="1" applyBorder="1" applyAlignment="1" applyProtection="1">
      <alignment horizontal="left" vertical="center" wrapText="1"/>
      <protection hidden="1"/>
    </xf>
    <xf numFmtId="164" fontId="29" fillId="0" borderId="17" xfId="0" applyFont="1" applyBorder="1" applyAlignment="1" applyProtection="1">
      <alignment horizontal="center" vertical="center" wrapText="1"/>
      <protection hidden="1"/>
    </xf>
    <xf numFmtId="164" fontId="25" fillId="0" borderId="17" xfId="0" applyFont="1" applyBorder="1" applyAlignment="1" applyProtection="1">
      <alignment horizontal="left" vertical="center" wrapText="1"/>
      <protection hidden="1"/>
    </xf>
    <xf numFmtId="164" fontId="30" fillId="0" borderId="25" xfId="0" applyFont="1" applyBorder="1" applyAlignment="1" applyProtection="1">
      <alignment horizontal="center" vertical="center" wrapText="1"/>
      <protection hidden="1"/>
    </xf>
    <xf numFmtId="164" fontId="31" fillId="0" borderId="16" xfId="0" applyFont="1" applyBorder="1" applyAlignment="1" applyProtection="1">
      <alignment horizontal="center" vertical="center" wrapText="1"/>
      <protection hidden="1"/>
    </xf>
    <xf numFmtId="164" fontId="32" fillId="0" borderId="7" xfId="0" applyFont="1" applyBorder="1" applyAlignment="1" applyProtection="1">
      <alignment horizontal="center" vertical="center" wrapText="1"/>
      <protection hidden="1"/>
    </xf>
    <xf numFmtId="164" fontId="33" fillId="0" borderId="7" xfId="0" applyFont="1" applyBorder="1" applyAlignment="1" applyProtection="1">
      <alignment horizontal="center" vertical="center" wrapText="1"/>
      <protection hidden="1"/>
    </xf>
    <xf numFmtId="164" fontId="34" fillId="0" borderId="7" xfId="0" applyFont="1" applyBorder="1" applyAlignment="1" applyProtection="1">
      <alignment horizontal="center" vertical="center" wrapText="1"/>
      <protection hidden="1"/>
    </xf>
    <xf numFmtId="164" fontId="35" fillId="0" borderId="25" xfId="0" applyFont="1" applyBorder="1" applyAlignment="1" applyProtection="1">
      <alignment horizontal="center" vertical="center" wrapText="1"/>
      <protection hidden="1"/>
    </xf>
    <xf numFmtId="164" fontId="36" fillId="0" borderId="25" xfId="0" applyFont="1" applyBorder="1" applyAlignment="1" applyProtection="1">
      <alignment horizontal="center" vertical="center" wrapText="1"/>
      <protection hidden="1"/>
    </xf>
    <xf numFmtId="164" fontId="31" fillId="0" borderId="16" xfId="0" applyFont="1" applyBorder="1" applyAlignment="1" applyProtection="1">
      <alignment horizontal="left" vertical="center" wrapText="1"/>
      <protection hidden="1"/>
    </xf>
    <xf numFmtId="164" fontId="37" fillId="0" borderId="16" xfId="0" applyFont="1" applyBorder="1" applyAlignment="1" applyProtection="1">
      <alignment horizontal="left" vertical="center" wrapText="1"/>
      <protection hidden="1"/>
    </xf>
    <xf numFmtId="167" fontId="37" fillId="10" borderId="16" xfId="0" applyFont="1" applyBorder="1" applyAlignment="1" applyProtection="1">
      <alignment horizontal="center" vertical="center" wrapText="1"/>
      <protection hidden="1"/>
    </xf>
    <xf numFmtId="167" fontId="38" fillId="0" borderId="16" xfId="0" applyFont="1" applyBorder="1" applyAlignment="1" applyProtection="1">
      <alignment horizontal="center" vertical="center" wrapText="1"/>
      <protection hidden="1"/>
    </xf>
    <xf numFmtId="164" fontId="28" fillId="0" borderId="16" xfId="0" applyFont="1" applyBorder="1" applyAlignment="1" applyProtection="1">
      <alignment horizontal="left" vertical="center" wrapText="1"/>
      <protection hidden="1"/>
    </xf>
    <xf numFmtId="171" fontId="28" fillId="0" borderId="16" xfId="0" applyFont="1" applyBorder="1" applyAlignment="1" applyProtection="1">
      <alignment horizontal="center" vertical="center" wrapText="1"/>
      <protection hidden="1"/>
    </xf>
    <xf numFmtId="171" fontId="37" fillId="10" borderId="16" xfId="0" applyFont="1" applyBorder="1" applyAlignment="1" applyProtection="1">
      <alignment horizontal="center" vertical="center" wrapText="1"/>
      <protection hidden="1"/>
    </xf>
    <xf numFmtId="171" fontId="37" fillId="11" borderId="16" xfId="0" applyFont="1" applyBorder="1" applyAlignment="1" applyProtection="1">
      <alignment horizontal="center" vertical="center" wrapText="1"/>
      <protection hidden="1"/>
    </xf>
    <xf numFmtId="171" fontId="39" fillId="0" borderId="16" xfId="0" applyFont="1" applyBorder="1" applyAlignment="1" applyProtection="1">
      <alignment horizontal="center" vertical="center" wrapText="1"/>
      <protection hidden="1"/>
    </xf>
    <xf numFmtId="171" fontId="37" fillId="0" borderId="16" xfId="0" applyFont="1" applyBorder="1" applyAlignment="1" applyProtection="1">
      <alignment horizontal="center" vertical="center" wrapText="1"/>
      <protection hidden="1"/>
    </xf>
    <xf numFmtId="171" fontId="22" fillId="0" borderId="16" xfId="0" applyFont="1" applyBorder="1" applyAlignment="1" applyProtection="1">
      <alignment horizontal="center" vertical="center" wrapText="1"/>
      <protection hidden="1"/>
    </xf>
    <xf numFmtId="171" fontId="25" fillId="0" borderId="16" xfId="0" applyFont="1" applyBorder="1" applyAlignment="1" applyProtection="1">
      <alignment horizontal="center" vertical="center" wrapText="1"/>
      <protection hidden="1"/>
    </xf>
    <xf numFmtId="164" fontId="37" fillId="10" borderId="16" xfId="0" applyFont="1" applyBorder="1" applyAlignment="1" applyProtection="1">
      <alignment horizontal="left" vertical="center" wrapText="1" indent="1"/>
      <protection hidden="1"/>
    </xf>
    <xf numFmtId="164" fontId="37" fillId="0" borderId="26" xfId="0" applyFont="1" applyBorder="1" applyAlignment="1" applyProtection="1">
      <alignment horizontal="left" vertical="center" wrapText="1"/>
      <protection hidden="1"/>
    </xf>
    <xf numFmtId="167" fontId="37" fillId="0" borderId="27" xfId="0" applyFont="1" applyBorder="1" applyAlignment="1" applyProtection="1">
      <alignment horizontal="center" vertical="center" wrapText="1"/>
      <protection hidden="1"/>
    </xf>
    <xf numFmtId="167" fontId="38" fillId="0" borderId="27" xfId="0" applyFont="1" applyBorder="1" applyAlignment="1" applyProtection="1">
      <alignment horizontal="center" vertical="center" wrapText="1"/>
      <protection hidden="1"/>
    </xf>
    <xf numFmtId="167" fontId="40" fillId="0" borderId="7" xfId="0" applyFont="1" applyBorder="1" applyAlignment="1" applyProtection="1">
      <alignment horizontal="center" vertical="center" wrapText="1"/>
      <protection hidden="1"/>
    </xf>
    <xf numFmtId="171" fontId="0" fillId="0" borderId="0" xfId="0" applyAlignment="1" applyProtection="1">
      <alignment vertical="center" wrapText="1"/>
      <protection hidden="1"/>
    </xf>
    <xf numFmtId="167" fontId="37" fillId="0" borderId="0" xfId="0" applyFont="1" applyAlignment="1" applyProtection="1">
      <alignment horizontal="center" vertical="center" wrapText="1"/>
      <protection hidden="1"/>
    </xf>
    <xf numFmtId="167" fontId="37" fillId="0" borderId="4" xfId="0" applyFont="1" applyBorder="1" applyAlignment="1" applyProtection="1">
      <alignment horizontal="center" vertical="center" wrapText="1"/>
      <protection hidden="1"/>
    </xf>
    <xf numFmtId="167" fontId="39" fillId="0" borderId="4" xfId="0" applyFont="1" applyBorder="1" applyAlignment="1" applyProtection="1">
      <alignment horizontal="center" vertical="center" wrapText="1"/>
      <protection hidden="1"/>
    </xf>
    <xf numFmtId="167" fontId="40" fillId="0" borderId="0" xfId="0" applyFont="1" applyAlignment="1" applyProtection="1">
      <alignment horizontal="center" vertical="center" wrapText="1"/>
      <protection hidden="1"/>
    </xf>
    <xf numFmtId="164" fontId="41" fillId="11" borderId="16" xfId="0" applyFont="1" applyBorder="1" applyAlignment="1" applyProtection="1">
      <alignment horizontal="left" vertical="center" wrapText="1"/>
      <protection hidden="1"/>
    </xf>
    <xf numFmtId="167" fontId="37" fillId="11" borderId="16" xfId="0" applyFont="1" applyBorder="1" applyAlignment="1" applyProtection="1">
      <alignment horizontal="center" vertical="center" wrapText="1"/>
      <protection hidden="1"/>
    </xf>
    <xf numFmtId="164" fontId="37" fillId="11" borderId="16" xfId="0" applyFont="1" applyBorder="1" applyAlignment="1" applyProtection="1">
      <alignment horizontal="left" vertical="center" wrapText="1"/>
      <protection hidden="1"/>
    </xf>
    <xf numFmtId="164" fontId="37" fillId="0" borderId="28" xfId="0" applyFont="1" applyBorder="1" applyAlignment="1" applyProtection="1">
      <alignment horizontal="left" vertical="center" wrapText="1"/>
      <protection hidden="1"/>
    </xf>
    <xf numFmtId="164" fontId="37" fillId="0" borderId="28" xfId="0" applyFont="1" applyBorder="1" applyAlignment="1" applyProtection="1">
      <alignment horizontal="center" vertical="center" wrapText="1"/>
      <protection hidden="1"/>
    </xf>
    <xf numFmtId="164" fontId="38" fillId="0" borderId="28" xfId="0" applyFont="1" applyBorder="1" applyAlignment="1" applyProtection="1">
      <alignment horizontal="center" vertical="center" wrapText="1"/>
      <protection hidden="1"/>
    </xf>
    <xf numFmtId="164" fontId="42" fillId="0" borderId="7" xfId="0" applyFont="1" applyBorder="1" applyAlignment="1" applyProtection="1">
      <alignment vertical="center" wrapText="1"/>
      <protection hidden="1"/>
    </xf>
    <xf numFmtId="171" fontId="43" fillId="0" borderId="16" xfId="0" applyFont="1" applyBorder="1" applyAlignment="1" applyProtection="1">
      <alignment horizontal="center" vertical="center" wrapText="1"/>
      <protection hidden="1"/>
    </xf>
    <xf numFmtId="164" fontId="31" fillId="0" borderId="0" xfId="0" applyFont="1" applyAlignment="1" applyProtection="1">
      <alignment horizontal="left" vertical="center" wrapText="1"/>
      <protection hidden="1"/>
    </xf>
    <xf numFmtId="167" fontId="31" fillId="0" borderId="0" xfId="0" applyFont="1" applyAlignment="1" applyProtection="1">
      <alignment horizontal="center" vertical="center" wrapText="1"/>
      <protection hidden="1"/>
    </xf>
    <xf numFmtId="167" fontId="32" fillId="0" borderId="0" xfId="0" applyFont="1" applyAlignment="1" applyProtection="1">
      <alignment horizontal="center" vertical="center" wrapText="1"/>
      <protection hidden="1"/>
    </xf>
    <xf numFmtId="167" fontId="33" fillId="0" borderId="0" xfId="0" applyFont="1" applyAlignment="1" applyProtection="1">
      <alignment horizontal="center" vertical="center" wrapText="1"/>
      <protection hidden="1"/>
    </xf>
    <xf numFmtId="164" fontId="31" fillId="0" borderId="0" xfId="0" applyFont="1" applyAlignment="1" applyProtection="1">
      <alignment horizontal="center" vertical="center" wrapText="1"/>
      <protection hidden="1"/>
    </xf>
    <xf numFmtId="164" fontId="34" fillId="0" borderId="0" xfId="0" applyFont="1" applyAlignment="1" applyProtection="1">
      <alignment horizontal="center" vertical="center" wrapText="1"/>
      <protection hidden="1"/>
    </xf>
    <xf numFmtId="164" fontId="31" fillId="0" borderId="7" xfId="0" applyFont="1" applyBorder="1" applyAlignment="1" applyProtection="1">
      <alignment vertical="center" wrapText="1"/>
      <protection hidden="1"/>
    </xf>
    <xf numFmtId="171" fontId="22" fillId="0" borderId="7" xfId="0" applyFont="1" applyBorder="1" applyAlignment="1" applyProtection="1">
      <alignment horizontal="center" vertical="center" wrapText="1"/>
      <protection hidden="1"/>
    </xf>
    <xf numFmtId="171" fontId="25" fillId="0" borderId="7" xfId="0" applyFont="1" applyBorder="1" applyAlignment="1" applyProtection="1">
      <alignment horizontal="center" vertical="center" wrapText="1"/>
      <protection hidden="1"/>
    </xf>
    <xf numFmtId="164" fontId="44" fillId="0" borderId="0" xfId="0" applyFont="1" applyAlignment="1" applyProtection="1">
      <alignment vertical="center" wrapText="1"/>
      <protection hidden="1"/>
    </xf>
    <xf numFmtId="164" fontId="42" fillId="0" borderId="7" xfId="0" applyFont="1" applyBorder="1" applyAlignment="1" applyProtection="1">
      <alignment horizontal="center" vertical="center" wrapText="1"/>
      <protection hidden="1"/>
    </xf>
    <xf numFmtId="164" fontId="35" fillId="0" borderId="7" xfId="0" applyFont="1" applyBorder="1" applyAlignment="1" applyProtection="1">
      <alignment horizontal="center" vertical="center" wrapText="1"/>
      <protection hidden="1"/>
    </xf>
    <xf numFmtId="164" fontId="22" fillId="11" borderId="7" xfId="0" applyFont="1" applyBorder="1" applyAlignment="1" applyProtection="1">
      <alignment horizontal="left" vertical="center" wrapText="1"/>
      <protection hidden="1"/>
    </xf>
    <xf numFmtId="171" fontId="42" fillId="11" borderId="16" xfId="0" applyFont="1" applyBorder="1" applyAlignment="1" applyProtection="1">
      <alignment horizontal="center" vertical="center" wrapText="1"/>
      <protection hidden="1"/>
    </xf>
    <xf numFmtId="171" fontId="0" fillId="11" borderId="0" xfId="0" applyAlignment="1" applyProtection="1">
      <alignment vertical="center" wrapText="1"/>
      <protection hidden="1"/>
    </xf>
    <xf numFmtId="171" fontId="35" fillId="0" borderId="16" xfId="0" applyFont="1" applyBorder="1" applyAlignment="1" applyProtection="1">
      <alignment horizontal="center" vertical="center" wrapText="1"/>
      <protection hidden="1"/>
    </xf>
    <xf numFmtId="164" fontId="42" fillId="0" borderId="16" xfId="0" applyFont="1" applyBorder="1" applyAlignment="1" applyProtection="1">
      <alignment horizontal="left" vertical="center" wrapText="1"/>
      <protection hidden="1"/>
    </xf>
    <xf numFmtId="164" fontId="42" fillId="0" borderId="16" xfId="0" applyFont="1" applyBorder="1" applyAlignment="1" applyProtection="1">
      <alignment horizontal="center" vertical="center" wrapText="1"/>
      <protection hidden="1"/>
    </xf>
    <xf numFmtId="164" fontId="42" fillId="10" borderId="16" xfId="0" applyFont="1" applyBorder="1" applyAlignment="1" applyProtection="1">
      <alignment horizontal="center" vertical="center" wrapText="1"/>
      <protection hidden="1"/>
    </xf>
    <xf numFmtId="164" fontId="35" fillId="0" borderId="16" xfId="0" applyFont="1" applyBorder="1" applyAlignment="1" applyProtection="1">
      <alignment horizontal="center" vertical="center" wrapText="1"/>
      <protection hidden="1"/>
    </xf>
    <xf numFmtId="171" fontId="42" fillId="0" borderId="7" xfId="0" applyFont="1" applyBorder="1" applyAlignment="1" applyProtection="1">
      <alignment horizontal="center" vertical="center" wrapText="1"/>
      <protection hidden="1"/>
    </xf>
    <xf numFmtId="171" fontId="35" fillId="0" borderId="7" xfId="0" applyFont="1" applyBorder="1" applyAlignment="1" applyProtection="1">
      <alignment horizontal="center" vertical="center" wrapText="1"/>
      <protection hidden="1"/>
    </xf>
    <xf numFmtId="164" fontId="45" fillId="0" borderId="7" xfId="0" applyFont="1" applyBorder="1" applyAlignment="1" applyProtection="1">
      <alignment vertical="center" wrapText="1"/>
      <protection hidden="1"/>
    </xf>
    <xf numFmtId="164" fontId="20" fillId="0" borderId="10" xfId="0" applyFont="1" applyBorder="1" applyAlignment="1" applyProtection="1">
      <alignment vertical="center" wrapText="1"/>
      <protection hidden="1"/>
    </xf>
    <xf numFmtId="164" fontId="0" fillId="0" borderId="19" xfId="0" applyBorder="1" applyAlignment="1" applyProtection="1">
      <alignment horizontal="center" vertical="center" wrapText="1"/>
      <protection hidden="1"/>
    </xf>
    <xf numFmtId="164" fontId="20" fillId="0" borderId="14" xfId="0" applyFont="1" applyBorder="1" applyAlignment="1" applyProtection="1">
      <alignment vertical="center" wrapText="1"/>
      <protection hidden="1"/>
    </xf>
    <xf numFmtId="164" fontId="0" fillId="0" borderId="15" xfId="0" applyBorder="1" applyAlignment="1" applyProtection="1">
      <alignment horizontal="center" vertical="center" wrapText="1"/>
      <protection hidden="1"/>
    </xf>
    <xf numFmtId="164" fontId="0" fillId="0" borderId="10" xfId="0" applyFont="1" applyBorder="1" applyAlignment="1" applyProtection="1">
      <alignment vertical="center" wrapText="1"/>
      <protection hidden="1"/>
    </xf>
    <xf numFmtId="166" fontId="0" fillId="0" borderId="12" xfId="0" applyBorder="1" applyAlignment="1" applyProtection="1">
      <alignment horizontal="center" vertical="center" wrapText="1"/>
      <protection hidden="1"/>
    </xf>
    <xf numFmtId="164" fontId="0" fillId="0" borderId="14" xfId="0" applyFont="1" applyBorder="1" applyAlignment="1" applyProtection="1">
      <alignment vertical="center" wrapText="1"/>
      <protection hidden="1"/>
    </xf>
    <xf numFmtId="166" fontId="0" fillId="0" borderId="9" xfId="0" applyBorder="1" applyAlignment="1" applyProtection="1">
      <alignment horizontal="center" vertical="center" wrapText="1"/>
      <protection hidden="1"/>
    </xf>
    <xf numFmtId="164" fontId="20" fillId="0" borderId="6" xfId="0" applyFont="1" applyBorder="1" applyAlignment="1" applyProtection="1">
      <alignment vertical="center" wrapText="1"/>
      <protection hidden="1"/>
    </xf>
    <xf numFmtId="164" fontId="20" fillId="0" borderId="7" xfId="0" applyFont="1" applyBorder="1" applyAlignment="1" applyProtection="1">
      <alignment horizontal="center" vertical="center" wrapText="1"/>
      <protection hidden="1"/>
    </xf>
    <xf numFmtId="164" fontId="20" fillId="0" borderId="13" xfId="0" applyFont="1" applyBorder="1" applyAlignment="1" applyProtection="1">
      <alignment horizontal="center" vertical="center" wrapText="1"/>
      <protection hidden="1"/>
    </xf>
    <xf numFmtId="164" fontId="20" fillId="0" borderId="0" xfId="0" applyFont="1" applyAlignment="1" applyProtection="1">
      <alignment vertical="center" wrapText="1"/>
      <protection hidden="1"/>
    </xf>
    <xf numFmtId="164" fontId="13" fillId="0" borderId="6" xfId="0" applyFont="1" applyBorder="1" applyAlignment="1" applyProtection="1">
      <alignment vertical="center" wrapText="1"/>
      <protection hidden="1"/>
    </xf>
    <xf numFmtId="164" fontId="13" fillId="0" borderId="0" xfId="0" applyFont="1" applyAlignment="1" applyProtection="1">
      <alignment vertical="center" wrapText="1"/>
      <protection hidden="1"/>
    </xf>
    <xf numFmtId="164" fontId="0" fillId="0" borderId="5" xfId="0" applyBorder="1" applyAlignment="1" applyProtection="1">
      <alignment horizontal="center" vertical="center" wrapText="1"/>
      <protection hidden="1"/>
    </xf>
    <xf numFmtId="164" fontId="0" fillId="0" borderId="4" xfId="0" applyBorder="1" applyAlignment="1" applyProtection="1">
      <alignment horizontal="center" vertical="center" wrapText="1"/>
      <protection hidden="1"/>
    </xf>
    <xf numFmtId="164" fontId="0" fillId="0" borderId="9" xfId="0" applyBorder="1" applyAlignment="1" applyProtection="1">
      <alignment horizontal="center" vertical="center" wrapText="1"/>
      <protection hidden="1"/>
    </xf>
    <xf numFmtId="164" fontId="46" fillId="0" borderId="3" xfId="0" applyFont="1" applyBorder="1" applyAlignment="1" applyProtection="1">
      <alignment vertical="center" wrapText="1"/>
      <protection hidden="1"/>
    </xf>
    <xf numFmtId="164" fontId="47" fillId="0" borderId="5" xfId="0" applyFont="1" applyBorder="1" applyAlignment="1" applyProtection="1">
      <alignment horizontal="center" vertical="center" wrapText="1"/>
      <protection hidden="1"/>
    </xf>
    <xf numFmtId="164" fontId="46" fillId="0" borderId="4" xfId="0" applyFont="1" applyBorder="1" applyAlignment="1" applyProtection="1">
      <alignment horizontal="center" vertical="center" wrapText="1"/>
      <protection hidden="1"/>
    </xf>
    <xf numFmtId="164" fontId="47" fillId="0" borderId="0" xfId="0" applyFont="1" applyAlignment="1" applyProtection="1">
      <alignment vertical="center" wrapText="1"/>
      <protection hidden="1"/>
    </xf>
    <xf numFmtId="164" fontId="0" fillId="0" borderId="12" xfId="0" applyBorder="1" applyAlignment="1" applyProtection="1">
      <alignment horizontal="center" vertical="center" wrapText="1"/>
      <protection hidden="1"/>
    </xf>
    <xf numFmtId="172" fontId="0" fillId="0" borderId="5" xfId="0" applyBorder="1" applyAlignment="1" applyProtection="1">
      <alignment horizontal="center" vertical="center" wrapText="1"/>
      <protection hidden="1"/>
    </xf>
    <xf numFmtId="172" fontId="0" fillId="0" borderId="4" xfId="0" applyBorder="1" applyAlignment="1" applyProtection="1">
      <alignment horizontal="center" vertical="center" wrapText="1"/>
      <protection hidden="1"/>
    </xf>
    <xf numFmtId="172" fontId="0" fillId="0" borderId="15" xfId="0" applyBorder="1" applyAlignment="1" applyProtection="1">
      <alignment horizontal="center" vertical="center" wrapText="1"/>
      <protection hidden="1"/>
    </xf>
    <xf numFmtId="172" fontId="0" fillId="0" borderId="9" xfId="0" applyBorder="1" applyAlignment="1" applyProtection="1">
      <alignment horizontal="center" vertical="center" wrapText="1"/>
      <protection hidden="1"/>
    </xf>
    <xf numFmtId="164" fontId="13" fillId="0" borderId="10" xfId="0" applyFont="1" applyBorder="1" applyAlignment="1" applyProtection="1">
      <alignment vertical="center" wrapText="1"/>
      <protection hidden="1"/>
    </xf>
    <xf numFmtId="164" fontId="0" fillId="0" borderId="11" xfId="0" applyBorder="1" applyAlignment="1" applyProtection="1">
      <alignment horizontal="center" vertical="center" wrapText="1"/>
      <protection hidden="1"/>
    </xf>
    <xf numFmtId="164" fontId="48" fillId="0" borderId="19" xfId="0" applyFont="1" applyBorder="1" applyAlignment="1" applyProtection="1">
      <alignment horizontal="center" vertical="center" wrapText="1"/>
      <protection hidden="1"/>
    </xf>
    <xf numFmtId="164" fontId="13" fillId="0" borderId="3" xfId="0" applyFont="1" applyBorder="1" applyAlignment="1" applyProtection="1">
      <alignment vertical="center" wrapText="1"/>
      <protection hidden="1"/>
    </xf>
    <xf numFmtId="164" fontId="48" fillId="0" borderId="5" xfId="0" applyFont="1" applyBorder="1" applyAlignment="1" applyProtection="1">
      <alignment horizontal="center" vertical="center" wrapText="1"/>
      <protection hidden="1"/>
    </xf>
    <xf numFmtId="164" fontId="13" fillId="0" borderId="14" xfId="0" applyFont="1" applyBorder="1" applyAlignment="1" applyProtection="1">
      <alignment vertical="center" wrapText="1"/>
      <protection hidden="1"/>
    </xf>
    <xf numFmtId="164" fontId="0" fillId="0" borderId="8" xfId="0" applyBorder="1" applyAlignment="1" applyProtection="1">
      <alignment horizontal="center" vertical="center" wrapText="1"/>
      <protection hidden="1"/>
    </xf>
    <xf numFmtId="164" fontId="48" fillId="0" borderId="15" xfId="0" applyFont="1" applyBorder="1" applyAlignment="1" applyProtection="1">
      <alignment horizontal="center" vertical="center" wrapText="1"/>
      <protection hidden="1"/>
    </xf>
    <xf numFmtId="171" fontId="0" fillId="0" borderId="19" xfId="0" applyBorder="1" applyAlignment="1" applyProtection="1">
      <alignment horizontal="center" vertical="center" wrapText="1"/>
      <protection hidden="1"/>
    </xf>
    <xf numFmtId="171" fontId="0" fillId="0" borderId="12" xfId="0" applyBorder="1" applyAlignment="1" applyProtection="1">
      <alignment horizontal="center" vertical="center" wrapText="1"/>
      <protection hidden="1"/>
    </xf>
    <xf numFmtId="171" fontId="0" fillId="0" borderId="15" xfId="0" applyBorder="1" applyAlignment="1" applyProtection="1">
      <alignment horizontal="center" vertical="center" wrapText="1"/>
      <protection hidden="1"/>
    </xf>
    <xf numFmtId="171" fontId="0" fillId="0" borderId="9" xfId="0" applyBorder="1" applyAlignment="1" applyProtection="1">
      <alignment horizontal="center" vertical="center" wrapText="1"/>
      <protection hidden="1"/>
    </xf>
    <xf numFmtId="164" fontId="49" fillId="0" borderId="16" xfId="0" applyFont="1" applyBorder="1" applyAlignment="1" applyProtection="1">
      <alignment horizontal="center" vertical="center" wrapText="1"/>
      <protection hidden="1"/>
    </xf>
    <xf numFmtId="164" fontId="50" fillId="0" borderId="16" xfId="0" applyFont="1" applyBorder="1" applyAlignment="1" applyProtection="1">
      <alignment horizontal="center" vertical="center" wrapText="1"/>
      <protection hidden="1"/>
    </xf>
    <xf numFmtId="164" fontId="16" fillId="0" borderId="29" xfId="0" applyFont="1" applyBorder="1" applyAlignment="1" applyProtection="1">
      <alignment horizontal="center" vertical="center" wrapText="1"/>
      <protection hidden="1"/>
    </xf>
    <xf numFmtId="164" fontId="51" fillId="0" borderId="0" xfId="0" applyFont="1" applyAlignment="1" applyProtection="1">
      <alignment horizontal="center" vertical="center" wrapText="1"/>
      <protection hidden="1"/>
    </xf>
    <xf numFmtId="164" fontId="13" fillId="0" borderId="30" xfId="0" applyFont="1" applyBorder="1" applyAlignment="1" applyProtection="1">
      <alignment horizontal="center" vertical="center" wrapText="1"/>
      <protection hidden="1"/>
    </xf>
    <xf numFmtId="164" fontId="13" fillId="0" borderId="31" xfId="0" applyFont="1" applyBorder="1" applyAlignment="1" applyProtection="1">
      <alignment horizontal="center" vertical="center" wrapText="1"/>
      <protection hidden="1"/>
    </xf>
    <xf numFmtId="164" fontId="0" fillId="0" borderId="32" xfId="0" applyBorder="1" applyAlignment="1" applyProtection="1">
      <alignment horizontal="center" vertical="center" wrapText="1"/>
      <protection hidden="1"/>
    </xf>
    <xf numFmtId="164" fontId="20" fillId="0" borderId="16" xfId="0" applyFont="1" applyBorder="1" applyAlignment="1" applyProtection="1">
      <alignment horizontal="center" vertical="center" wrapText="1"/>
      <protection hidden="1"/>
    </xf>
    <xf numFmtId="164" fontId="3" fillId="11" borderId="30" xfId="0" applyFont="1" applyBorder="1" applyAlignment="1" applyProtection="1">
      <alignment horizontal="center" vertical="center" wrapText="1"/>
      <protection hidden="1"/>
    </xf>
    <xf numFmtId="164" fontId="3" fillId="11" borderId="7" xfId="0" applyFont="1" applyBorder="1" applyAlignment="1" applyProtection="1">
      <alignment horizontal="center" vertical="center" wrapText="1"/>
      <protection hidden="1"/>
    </xf>
    <xf numFmtId="164" fontId="3" fillId="11" borderId="31" xfId="0" applyFont="1" applyBorder="1" applyAlignment="1" applyProtection="1">
      <alignment horizontal="center" vertical="center" wrapText="1"/>
      <protection hidden="1"/>
    </xf>
    <xf numFmtId="167" fontId="13" fillId="0" borderId="7" xfId="0" applyFont="1" applyBorder="1" applyAlignment="1" applyProtection="1">
      <alignment horizontal="center" vertical="center" wrapText="1"/>
      <protection hidden="1"/>
    </xf>
    <xf numFmtId="167" fontId="13" fillId="10" borderId="7" xfId="0" applyFont="1" applyBorder="1" applyAlignment="1" applyProtection="1">
      <alignment horizontal="center" vertical="center" wrapText="1"/>
      <protection hidden="1"/>
    </xf>
    <xf numFmtId="171" fontId="13" fillId="10" borderId="30" xfId="0" applyFont="1" applyBorder="1" applyAlignment="1" applyProtection="1">
      <alignment horizontal="center" vertical="center" wrapText="1"/>
      <protection hidden="1"/>
    </xf>
    <xf numFmtId="164" fontId="52" fillId="0" borderId="0" xfId="0" applyFont="1" applyBorder="1" applyAlignment="1" applyProtection="1">
      <alignment horizontal="right" vertical="center" wrapText="1"/>
      <protection hidden="1"/>
    </xf>
    <xf numFmtId="171" fontId="0" fillId="0" borderId="16" xfId="0" applyBorder="1" applyAlignment="1" applyProtection="1">
      <alignment horizontal="center" vertical="center" wrapText="1"/>
      <protection hidden="1"/>
    </xf>
    <xf numFmtId="164" fontId="0" fillId="0" borderId="0" xfId="0" applyAlignment="1" applyProtection="1">
      <alignment wrapText="1"/>
      <protection hidden="1"/>
    </xf>
  </cellXfs>
  <cellStyles count="43">
    <cellStyle name="Normal" xfId="0"/>
    <cellStyle name="Percent" xfId="15"/>
    <cellStyle name="Currency" xfId="16"/>
    <cellStyle name="Currency [0]" xfId="17"/>
    <cellStyle name="Comma" xfId="18"/>
    <cellStyle name="Comma [0]" xfId="19"/>
    <cellStyle name="Accent 1 1" xfId="34"/>
    <cellStyle name="Accent 1 2" xfId="35"/>
    <cellStyle name="Accent 2 1" xfId="36"/>
    <cellStyle name="Accent 2 2" xfId="37"/>
    <cellStyle name="Accent 3 1" xfId="38"/>
    <cellStyle name="Accent 3 2" xfId="39"/>
    <cellStyle name="Accent 4" xfId="40"/>
    <cellStyle name="Accent 5" xfId="41"/>
    <cellStyle name="Bad 1" xfId="42"/>
    <cellStyle name="Bad 2" xfId="43"/>
    <cellStyle name="Error 1" xfId="44"/>
    <cellStyle name="Error 2" xfId="45"/>
    <cellStyle name="Footnote 1" xfId="46"/>
    <cellStyle name="Footnote 2" xfId="47"/>
    <cellStyle name="Good 1" xfId="48"/>
    <cellStyle name="Good 2" xfId="49"/>
    <cellStyle name="Heading 1 1" xfId="50"/>
    <cellStyle name="Heading 1 2" xfId="51"/>
    <cellStyle name="Heading 2 1" xfId="52"/>
    <cellStyle name="Heading 2 2" xfId="53"/>
    <cellStyle name="Heading 3" xfId="54"/>
    <cellStyle name="Heading 4" xfId="55"/>
    <cellStyle name="Hyperlink 1" xfId="56"/>
    <cellStyle name="Hyperlink 2" xfId="57"/>
    <cellStyle name="Neutral 1" xfId="58"/>
    <cellStyle name="Neutral 2" xfId="59"/>
    <cellStyle name="NOIR-SUR-NOIR" xfId="60"/>
    <cellStyle name="Note 1" xfId="61"/>
    <cellStyle name="Note 2" xfId="62"/>
    <cellStyle name="Status 1" xfId="63"/>
    <cellStyle name="Status 2" xfId="64"/>
    <cellStyle name="Text 1" xfId="65"/>
    <cellStyle name="Text 2" xfId="66"/>
    <cellStyle name="Warning 1" xfId="67"/>
    <cellStyle name="Warning 2" xfId="68"/>
    <cellStyle name="dx_ce221" xfId="69"/>
    <cellStyle name="dx_ce222" xfId="70"/>
  </cellStyles>
  <colors>
    <indexedColors>
      <rgbColor rgb="00000000"/>
      <rgbColor rgb="00FFFFFF"/>
      <rgbColor rgb="00FF0000"/>
      <rgbColor rgb="0000FF00"/>
      <rgbColor rgb="000000FF"/>
      <rgbColor rgb="00FFFF00"/>
      <rgbColor rgb="00FF00FF"/>
      <rgbColor rgb="0000FFFF"/>
      <rgbColor rgb="00CC0000"/>
      <rgbColor rgb="00006600"/>
      <rgbColor rgb="000000D4"/>
      <rgbColor rgb="00996600"/>
      <rgbColor rgb="00800080"/>
      <rgbColor rgb="00008080"/>
      <rgbColor rgb="00C0C0C0"/>
      <rgbColor rgb="00808080"/>
      <rgbColor rgb="009999FF"/>
      <rgbColor rgb="00993366"/>
      <rgbColor rgb="00FFFFCC"/>
      <rgbColor rgb="00EEEEEE"/>
      <rgbColor rgb="00660066"/>
      <rgbColor rgb="00FF8080"/>
      <rgbColor rgb="000066CC"/>
      <rgbColor rgb="00DDDDDD"/>
      <rgbColor rgb="00000080"/>
      <rgbColor rgb="00FF00FF"/>
      <rgbColor rgb="00FFFF00"/>
      <rgbColor rgb="0000FFFF"/>
      <rgbColor rgb="00800080"/>
      <rgbColor rgb="00800000"/>
      <rgbColor rgb="00008080"/>
      <rgbColor rgb="000000EE"/>
      <rgbColor rgb="0000CCFF"/>
      <rgbColor rgb="00E6E6E6"/>
      <rgbColor rgb="00CCFFCC"/>
      <rgbColor rgb="00FFFF99"/>
      <rgbColor rgb="0099CCFF"/>
      <rgbColor rgb="00FF99CC"/>
      <rgbColor rgb="00CC99FF"/>
      <rgbColor rgb="00FFCCCC"/>
      <rgbColor rgb="003399FF"/>
      <rgbColor rgb="0033CCCC"/>
      <rgbColor rgb="0099CC00"/>
      <rgbColor rgb="00FFCC00"/>
      <rgbColor rgb="00FF9900"/>
      <rgbColor rgb="00FF6600"/>
      <rgbColor rgb="00666666"/>
      <rgbColor rgb="00969696"/>
      <rgbColor rgb="00003366"/>
      <rgbColor rgb="00339966"/>
      <rgbColor rgb="00003300"/>
      <rgbColor rgb="00333300"/>
      <rgbColor rgb="00C9211E"/>
      <rgbColor rgb="00993366"/>
      <rgbColor rgb="00333399"/>
      <rgbColor rgb="001A1A1A"/>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s>
</file>

<file path=xl/worksheets/_rels/sheet1.xml.rels><?xml version="1.0" encoding="utf-8" standalone="yes"?><Relationships xmlns="http://schemas.openxmlformats.org/package/2006/relationships"><Relationship Id="rId1" Type="http://schemas.openxmlformats.org/officeDocument/2006/relationships/hyperlink" Target="https://www.reseauenscene.fr/equipe-et-contacts.html" TargetMode="External" /><Relationship Id="rId2" Type="http://schemas.openxmlformats.org/officeDocument/2006/relationships/hyperlink" Target="https://www.reseauenscene.fr/article_dispositifs-d-accompagnement.html"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1:B33"/>
  <sheetViews>
    <sheetView zoomScale="45" zoomScaleNormal="45" workbookViewId="0" topLeftCell="A1">
      <selection activeCell="H35" sqref="H35"/>
    </sheetView>
  </sheetViews>
  <sheetFormatPr defaultColWidth="17.57421875" defaultRowHeight="12.75"/>
  <cols>
    <col min="1" max="7" width="18.8515625" style="1" customWidth="1"/>
    <col min="8" max="8" width="21.8515625" style="1" customWidth="1"/>
    <col min="9" max="257" width="18.8515625" style="1" customWidth="1"/>
  </cols>
  <sheetData>
    <row r="1" ht="14.65" customHeight="1">
      <c r="A1" s="2" t="s">
        <v>0</v>
      </c>
    </row>
    <row r="2" ht="14.65" customHeight="1">
      <c r="A2" s="2"/>
    </row>
    <row r="3" ht="14.65" customHeight="1">
      <c r="A3" s="2" t="s">
        <v>1</v>
      </c>
    </row>
    <row r="4" s="3" customFormat="1" ht="14.65" customHeight="1">
      <c r="A4" s="3" t="s">
        <v>2</v>
      </c>
    </row>
    <row r="5" ht="14.7" customHeight="1">
      <c r="A5" s="4" t="s">
        <v>3</v>
      </c>
    </row>
    <row r="6" ht="14.7" customHeight="1">
      <c r="A6" s="4" t="s">
        <v>4</v>
      </c>
    </row>
    <row r="8" s="2" customFormat="1" ht="14.65" customHeight="1">
      <c r="A8" s="2" t="s">
        <v>5</v>
      </c>
    </row>
    <row r="9" s="2" customFormat="1" ht="14.65" customHeight="1">
      <c r="B9" s="1" t="s">
        <v>6</v>
      </c>
    </row>
    <row r="11" s="2" customFormat="1" ht="14.65" customHeight="1">
      <c r="A11" s="2" t="s">
        <v>7</v>
      </c>
    </row>
    <row r="12" s="2" customFormat="1" ht="14.65" customHeight="1">
      <c r="B12" s="1" t="s">
        <v>6</v>
      </c>
    </row>
    <row r="13" ht="14.65" customHeight="1">
      <c r="B13" s="1" t="s">
        <v>8</v>
      </c>
    </row>
    <row r="14" ht="14.65" customHeight="1">
      <c r="B14" s="1" t="s">
        <v>9</v>
      </c>
    </row>
    <row r="15" ht="14.65" customHeight="1">
      <c r="B15" s="1" t="s">
        <v>10</v>
      </c>
    </row>
    <row r="16" ht="14.65" customHeight="1">
      <c r="B16" s="1" t="s">
        <v>11</v>
      </c>
    </row>
    <row r="18" s="2" customFormat="1" ht="14.65" customHeight="1">
      <c r="A18" s="2" t="s">
        <v>12</v>
      </c>
    </row>
    <row r="20" ht="14.7" customHeight="1">
      <c r="A20" s="1" t="s">
        <v>13</v>
      </c>
    </row>
    <row r="21" ht="14.65" customHeight="1">
      <c r="B21" s="1" t="s">
        <v>14</v>
      </c>
    </row>
    <row r="22" ht="14.65" customHeight="1">
      <c r="B22" s="1" t="s">
        <v>15</v>
      </c>
    </row>
    <row r="23" ht="14.65" customHeight="1">
      <c r="B23" s="1" t="s">
        <v>16</v>
      </c>
    </row>
    <row r="24" ht="14.65" customHeight="1">
      <c r="B24" s="1" t="s">
        <v>17</v>
      </c>
    </row>
    <row r="25" ht="14.65" customHeight="1">
      <c r="B25" s="1" t="s">
        <v>18</v>
      </c>
    </row>
    <row r="27" ht="14.65" customHeight="1">
      <c r="A27" s="1" t="s">
        <v>19</v>
      </c>
    </row>
    <row r="29" ht="14.65" customHeight="1">
      <c r="A29" s="2" t="s">
        <v>20</v>
      </c>
    </row>
    <row r="31" ht="14.65" customHeight="1">
      <c r="A31" s="2" t="s">
        <v>21</v>
      </c>
    </row>
    <row r="33" s="2" customFormat="1" ht="14.65" customHeight="1">
      <c r="A33" s="5" t="s">
        <v>22</v>
      </c>
    </row>
  </sheetData>
  <sheetProtection password="A840" sheet="1" objects="1" scenarios="1"/>
  <hyperlinks>
    <hyperlink ref="A5" r:id="rId1" display="Les contacts des conseiller·ère·s référent·e·s de votre territoire sont disponible à l'adresse :https://www.reseauenscene.fr/equipe-et-contacts.html"/>
    <hyperlink ref="A6" r:id="rId2" display="Les conditions générales d'aide sont accessibles sur :https://www.reseauenscene.fr/article_dispositifs-d-accompagnement.html"/>
  </hyperlinks>
  <printOptions/>
  <pageMargins left="0.7875" right="0.7875" top="1.025" bottom="1.025" header="0.7875" footer="0.7875"/>
  <pageSetup horizontalDpi="300" verticalDpi="300" orientation="portrait" paperSize="9" scale="90" copies="1"/>
  <headerFooter>
    <oddHeader>&amp;C&amp;A</oddHeader>
    <oddFooter>&amp;CPage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1:G57"/>
  <sheetViews>
    <sheetView zoomScale="45" zoomScaleNormal="45" workbookViewId="0" topLeftCell="A25">
      <selection activeCell="E45" sqref="E45"/>
    </sheetView>
  </sheetViews>
  <sheetFormatPr defaultColWidth="18.57421875" defaultRowHeight="12.75"/>
  <cols>
    <col min="1" max="1" width="34.57421875" style="6" customWidth="1"/>
    <col min="2" max="2" width="32.421875" style="6" customWidth="1"/>
    <col min="3" max="3" width="20.140625" style="6" customWidth="1"/>
    <col min="4" max="4" width="25.28125" style="6" customWidth="1"/>
    <col min="5" max="5" width="26.8515625" style="6" customWidth="1"/>
    <col min="6" max="6" width="33.28125" style="6" customWidth="1"/>
    <col min="7" max="257" width="20.140625" style="6" customWidth="1"/>
  </cols>
  <sheetData>
    <row r="1" spans="1:6" s="6" customFormat="1" ht="12" customHeight="1">
      <c r="A1" s="7" t="s">
        <v>23</v>
      </c>
      <c r="B1" s="7"/>
      <c r="C1" s="7"/>
      <c r="D1" s="7"/>
      <c r="E1" s="7"/>
      <c r="F1" s="7"/>
    </row>
    <row r="2" spans="1:6" s="6" customFormat="1" ht="12" customHeight="1">
      <c r="A2" s="7"/>
      <c r="B2" s="7"/>
      <c r="C2" s="7"/>
      <c r="D2" s="7"/>
      <c r="E2" s="7"/>
      <c r="F2" s="7"/>
    </row>
    <row r="3" spans="1:6" s="6" customFormat="1" ht="12" customHeight="1">
      <c r="A3" s="7"/>
      <c r="B3" s="7"/>
      <c r="C3" s="7"/>
      <c r="D3" s="7"/>
      <c r="E3" s="7"/>
      <c r="F3" s="7"/>
    </row>
    <row r="4" spans="1:6" s="6" customFormat="1" ht="10" customHeight="1">
      <c r="A4" s="8"/>
      <c r="B4" s="9"/>
      <c r="C4" s="9"/>
      <c r="D4" s="9"/>
      <c r="E4" s="9"/>
      <c r="F4" s="10"/>
    </row>
    <row r="5" spans="1:6" s="6" customFormat="1" ht="10" customHeight="1">
      <c r="A5" s="11" t="s">
        <v>24</v>
      </c>
      <c r="B5" s="11"/>
      <c r="C5" s="11"/>
      <c r="D5" s="11"/>
      <c r="E5" s="11"/>
      <c r="F5" s="11"/>
    </row>
    <row r="6" spans="1:6" s="6" customFormat="1" ht="10" customHeight="1">
      <c r="A6" s="11"/>
      <c r="B6" s="11"/>
      <c r="C6" s="11"/>
      <c r="D6" s="11"/>
      <c r="E6" s="11"/>
      <c r="F6" s="11"/>
    </row>
    <row r="7" spans="1:6" s="6" customFormat="1" ht="10" customHeight="1">
      <c r="A7" s="8"/>
      <c r="B7" s="9"/>
      <c r="C7" s="9"/>
      <c r="D7" s="9"/>
      <c r="E7" s="9"/>
      <c r="F7" s="10"/>
    </row>
    <row r="8" spans="1:6" s="6" customFormat="1" ht="16" customHeight="1">
      <c r="A8" s="12" t="s">
        <v>25</v>
      </c>
      <c r="B8" s="13"/>
      <c r="C8" s="13"/>
      <c r="D8" s="13"/>
      <c r="E8" s="13"/>
      <c r="F8" s="13"/>
    </row>
    <row r="9" spans="1:6" s="6" customFormat="1" ht="16" customHeight="1">
      <c r="A9" s="14" t="s">
        <v>26</v>
      </c>
      <c r="B9" s="13"/>
      <c r="C9" s="13"/>
      <c r="D9" s="13"/>
      <c r="E9" s="13"/>
      <c r="F9" s="13"/>
    </row>
    <row r="10" spans="1:6" s="6" customFormat="1" ht="16" customHeight="1">
      <c r="A10" s="14" t="s">
        <v>27</v>
      </c>
      <c r="B10" s="13"/>
      <c r="C10" s="13"/>
      <c r="D10" s="13"/>
      <c r="E10" s="13"/>
      <c r="F10" s="13"/>
    </row>
    <row r="11" spans="1:6" s="6" customFormat="1" ht="16" customHeight="1">
      <c r="A11" s="12"/>
      <c r="B11" s="15"/>
      <c r="C11" s="15"/>
      <c r="D11" s="15"/>
      <c r="E11" s="15"/>
      <c r="F11" s="16"/>
    </row>
    <row r="12" spans="1:6" s="6" customFormat="1" ht="13" customHeight="1">
      <c r="A12" s="17" t="s">
        <v>28</v>
      </c>
      <c r="B12" s="13"/>
      <c r="C12" s="13"/>
      <c r="D12" s="13"/>
      <c r="E12" s="13"/>
      <c r="F12" s="13"/>
    </row>
    <row r="13" spans="1:6" s="6" customFormat="1" ht="13" customHeight="1">
      <c r="A13" s="18" t="s">
        <v>29</v>
      </c>
      <c r="B13" s="13"/>
      <c r="C13" s="13"/>
      <c r="D13" s="13"/>
      <c r="E13" s="13"/>
      <c r="F13" s="13"/>
    </row>
    <row r="14" spans="1:6" s="6" customFormat="1" ht="13" customHeight="1">
      <c r="A14" s="18" t="s">
        <v>30</v>
      </c>
      <c r="B14" s="13" t="s">
        <v>31</v>
      </c>
      <c r="C14" s="13"/>
      <c r="D14" s="13"/>
      <c r="E14" s="13"/>
      <c r="F14" s="13"/>
    </row>
    <row r="15" spans="1:6" s="6" customFormat="1" ht="13" customHeight="1">
      <c r="A15" s="18" t="s">
        <v>32</v>
      </c>
      <c r="B15" s="13"/>
      <c r="C15" s="13"/>
      <c r="D15" s="13"/>
      <c r="E15" s="13"/>
      <c r="F15" s="13"/>
    </row>
    <row r="16" spans="1:6" s="6" customFormat="1" ht="13" customHeight="1">
      <c r="A16" s="18" t="s">
        <v>33</v>
      </c>
      <c r="B16" s="19" t="s">
        <v>31</v>
      </c>
      <c r="C16" s="20" t="s">
        <v>34</v>
      </c>
      <c r="D16" s="13"/>
      <c r="E16" s="13"/>
      <c r="F16" s="13"/>
    </row>
    <row r="17" spans="1:6" s="6" customFormat="1" ht="13" customHeight="1">
      <c r="A17" s="18" t="s">
        <v>35</v>
      </c>
      <c r="B17" s="21"/>
      <c r="C17" s="20" t="s">
        <v>36</v>
      </c>
      <c r="D17" s="21"/>
      <c r="E17" s="20" t="s">
        <v>37</v>
      </c>
      <c r="F17" s="21"/>
    </row>
    <row r="18" spans="1:6" s="6" customFormat="1" ht="13" customHeight="1">
      <c r="A18" s="22"/>
      <c r="B18" s="23"/>
      <c r="C18" s="23"/>
      <c r="D18" s="23"/>
      <c r="E18" s="23"/>
      <c r="F18" s="24"/>
    </row>
    <row r="19" spans="1:6" s="6" customFormat="1" ht="13" customHeight="1">
      <c r="A19" s="18" t="s">
        <v>38</v>
      </c>
      <c r="B19" s="25"/>
      <c r="C19" s="25"/>
      <c r="D19" s="25"/>
      <c r="E19" s="25"/>
      <c r="F19" s="25"/>
    </row>
    <row r="20" spans="1:6" s="6" customFormat="1" ht="13" customHeight="1">
      <c r="A20" s="18" t="s">
        <v>39</v>
      </c>
      <c r="B20" s="25"/>
      <c r="C20" s="25"/>
      <c r="D20" s="25"/>
      <c r="E20" s="25"/>
      <c r="F20" s="25"/>
    </row>
    <row r="21" spans="1:6" s="6" customFormat="1" ht="14.65" customHeight="1">
      <c r="A21" s="26"/>
      <c r="F21" s="27"/>
    </row>
    <row r="22" spans="1:6" s="6" customFormat="1" ht="16" customHeight="1">
      <c r="A22" s="17" t="s">
        <v>40</v>
      </c>
      <c r="B22" s="28"/>
      <c r="C22" s="29"/>
      <c r="D22" s="28"/>
      <c r="E22" s="28"/>
      <c r="F22" s="30"/>
    </row>
    <row r="23" spans="1:6" s="6" customFormat="1" ht="13" customHeight="1">
      <c r="A23" s="22"/>
      <c r="B23" s="9"/>
      <c r="C23" s="23"/>
      <c r="D23" s="31"/>
      <c r="E23" s="31"/>
      <c r="F23" s="10"/>
    </row>
    <row r="24" spans="1:6" s="6" customFormat="1" ht="13" customHeight="1">
      <c r="A24" s="22" t="s">
        <v>41</v>
      </c>
      <c r="B24" s="13" t="s">
        <v>31</v>
      </c>
      <c r="C24" s="13"/>
      <c r="D24" s="13"/>
      <c r="E24" s="32" t="s">
        <v>42</v>
      </c>
      <c r="F24" s="33"/>
    </row>
    <row r="25" spans="1:6" s="35" customFormat="1" ht="13" customHeight="1">
      <c r="A25" s="18" t="s">
        <v>35</v>
      </c>
      <c r="B25" s="34"/>
      <c r="C25" s="20" t="s">
        <v>37</v>
      </c>
      <c r="D25" s="34"/>
      <c r="E25" s="20" t="s">
        <v>43</v>
      </c>
      <c r="F25" s="34" t="s">
        <v>31</v>
      </c>
    </row>
    <row r="26" spans="1:6" s="6" customFormat="1" ht="13" customHeight="1">
      <c r="A26" s="22"/>
      <c r="B26" s="9"/>
      <c r="C26" s="23"/>
      <c r="D26" s="9"/>
      <c r="E26" s="9"/>
      <c r="F26" s="10"/>
    </row>
    <row r="27" spans="1:6" s="6" customFormat="1" ht="13" customHeight="1">
      <c r="A27" s="22" t="s">
        <v>44</v>
      </c>
      <c r="B27" s="13"/>
      <c r="C27" s="13"/>
      <c r="D27" s="13"/>
      <c r="E27" s="36"/>
      <c r="F27" s="36"/>
    </row>
    <row r="28" spans="1:6" s="35" customFormat="1" ht="13" customHeight="1">
      <c r="A28" s="18" t="s">
        <v>35</v>
      </c>
      <c r="B28" s="34"/>
      <c r="C28" s="20" t="s">
        <v>37</v>
      </c>
      <c r="D28" s="34"/>
      <c r="E28" s="37" t="s">
        <v>43</v>
      </c>
      <c r="F28" s="34" t="s">
        <v>31</v>
      </c>
    </row>
    <row r="29" spans="1:6" s="6" customFormat="1" ht="13" customHeight="1">
      <c r="A29" s="22"/>
      <c r="B29" s="23"/>
      <c r="C29" s="23"/>
      <c r="D29" s="23"/>
      <c r="E29" s="23"/>
      <c r="F29" s="24"/>
    </row>
    <row r="30" spans="1:6" s="6" customFormat="1" ht="13" customHeight="1">
      <c r="A30" s="22" t="s">
        <v>45</v>
      </c>
      <c r="B30" s="13"/>
      <c r="C30" s="13"/>
      <c r="D30" s="13"/>
      <c r="E30" s="36"/>
      <c r="F30" s="36"/>
    </row>
    <row r="31" spans="1:6" s="35" customFormat="1" ht="13" customHeight="1">
      <c r="A31" s="18" t="s">
        <v>35</v>
      </c>
      <c r="B31" s="34"/>
      <c r="C31" s="20" t="s">
        <v>37</v>
      </c>
      <c r="D31" s="34"/>
      <c r="E31" s="37" t="s">
        <v>43</v>
      </c>
      <c r="F31" s="34" t="s">
        <v>31</v>
      </c>
    </row>
    <row r="32" spans="1:6" ht="13" customHeight="1">
      <c r="A32" s="38"/>
      <c r="B32" s="35"/>
      <c r="C32" s="35"/>
      <c r="D32" s="35"/>
      <c r="E32" s="35"/>
      <c r="F32" s="39"/>
    </row>
    <row r="33" spans="1:6" ht="13" customHeight="1">
      <c r="A33" s="22" t="s">
        <v>46</v>
      </c>
      <c r="B33" s="13" t="s">
        <v>31</v>
      </c>
      <c r="C33" s="13"/>
      <c r="D33" s="13"/>
      <c r="E33" s="36"/>
      <c r="F33" s="36"/>
    </row>
    <row r="34" spans="1:6" ht="13" customHeight="1">
      <c r="A34" s="18" t="s">
        <v>35</v>
      </c>
      <c r="B34" s="34"/>
      <c r="C34" s="20" t="s">
        <v>37</v>
      </c>
      <c r="D34" s="34"/>
      <c r="E34" s="37" t="s">
        <v>43</v>
      </c>
      <c r="F34" s="34" t="s">
        <v>31</v>
      </c>
    </row>
    <row r="35" spans="1:6" ht="13" customHeight="1">
      <c r="A35" s="40"/>
      <c r="B35" s="41"/>
      <c r="C35" s="41"/>
      <c r="D35" s="41"/>
      <c r="E35" s="41"/>
      <c r="F35" s="42"/>
    </row>
    <row r="36" spans="1:6" ht="16" customHeight="1">
      <c r="A36" s="17" t="s">
        <v>47</v>
      </c>
      <c r="B36" s="29"/>
      <c r="C36" s="29"/>
      <c r="D36" s="29"/>
      <c r="E36" s="29"/>
      <c r="F36" s="43"/>
    </row>
    <row r="37" spans="1:6" ht="13" customHeight="1">
      <c r="A37" s="22"/>
      <c r="B37" s="23"/>
      <c r="C37" s="23"/>
      <c r="D37" s="23"/>
      <c r="E37" s="23"/>
      <c r="F37" s="10"/>
    </row>
    <row r="38" spans="1:7" ht="13" customHeight="1">
      <c r="A38" s="18" t="s">
        <v>48</v>
      </c>
      <c r="B38" s="13" t="s">
        <v>31</v>
      </c>
      <c r="C38" s="13"/>
      <c r="D38" s="13"/>
      <c r="E38" s="13"/>
      <c r="F38" s="13"/>
      <c r="G38" s="6" t="s">
        <v>31</v>
      </c>
    </row>
    <row r="39" spans="1:6" ht="13" customHeight="1">
      <c r="A39" s="18" t="s">
        <v>30</v>
      </c>
      <c r="B39" s="13" t="s">
        <v>49</v>
      </c>
      <c r="C39" s="13"/>
      <c r="D39" s="13"/>
      <c r="E39" s="13"/>
      <c r="F39" s="13"/>
    </row>
    <row r="40" spans="1:6" ht="13" customHeight="1">
      <c r="A40" s="18" t="s">
        <v>32</v>
      </c>
      <c r="B40" s="13"/>
      <c r="C40" s="13"/>
      <c r="D40" s="13"/>
      <c r="E40" s="13"/>
      <c r="F40" s="13"/>
    </row>
    <row r="41" spans="1:6" ht="13" customHeight="1">
      <c r="A41" s="18" t="s">
        <v>33</v>
      </c>
      <c r="B41" s="13"/>
      <c r="C41" s="13"/>
      <c r="D41" s="13"/>
      <c r="E41" s="13"/>
      <c r="F41" s="13"/>
    </row>
    <row r="42" spans="1:6" ht="13" customHeight="1">
      <c r="A42" s="18" t="s">
        <v>35</v>
      </c>
      <c r="B42" s="21"/>
      <c r="C42" s="20" t="s">
        <v>36</v>
      </c>
      <c r="D42" s="13"/>
      <c r="E42" s="9"/>
      <c r="F42" s="24"/>
    </row>
    <row r="43" spans="1:6" ht="13" customHeight="1">
      <c r="A43" s="18"/>
      <c r="B43" s="9"/>
      <c r="C43" s="9"/>
      <c r="D43" s="9"/>
      <c r="E43" s="9"/>
      <c r="F43" s="24"/>
    </row>
    <row r="44" spans="1:6" ht="13" customHeight="1">
      <c r="A44" s="18" t="s">
        <v>50</v>
      </c>
      <c r="B44" s="44"/>
      <c r="C44" s="44"/>
      <c r="D44" s="44"/>
      <c r="E44" s="9"/>
      <c r="F44" s="24"/>
    </row>
    <row r="45" spans="1:6" ht="13" customHeight="1">
      <c r="A45" s="18" t="s">
        <v>51</v>
      </c>
      <c r="B45" s="45"/>
      <c r="C45" s="23"/>
      <c r="D45" s="23"/>
      <c r="E45" s="23"/>
      <c r="F45" s="24"/>
    </row>
    <row r="46" spans="1:6" ht="13" customHeight="1">
      <c r="A46" s="18" t="s">
        <v>52</v>
      </c>
      <c r="B46" s="45"/>
      <c r="C46" s="20" t="s">
        <v>53</v>
      </c>
      <c r="D46" s="45"/>
      <c r="E46" s="20" t="s">
        <v>54</v>
      </c>
      <c r="F46" s="45"/>
    </row>
    <row r="47" spans="1:6" ht="13" customHeight="1">
      <c r="A47" s="18"/>
      <c r="B47" s="23"/>
      <c r="C47" s="23"/>
      <c r="D47" s="46"/>
      <c r="E47" s="23"/>
      <c r="F47" s="27"/>
    </row>
    <row r="48" spans="1:6" ht="13" customHeight="1">
      <c r="A48" s="18" t="s">
        <v>55</v>
      </c>
      <c r="B48" s="13" t="s">
        <v>31</v>
      </c>
      <c r="C48" s="13"/>
      <c r="D48" s="13"/>
      <c r="E48" s="13"/>
      <c r="F48" s="13"/>
    </row>
    <row r="49" spans="1:6" ht="13" customHeight="1">
      <c r="A49" s="18" t="s">
        <v>56</v>
      </c>
      <c r="B49" s="13" t="s">
        <v>31</v>
      </c>
      <c r="C49" s="13"/>
      <c r="D49" s="13"/>
      <c r="E49" s="13"/>
      <c r="F49" s="13"/>
    </row>
    <row r="50" spans="1:6" ht="13" customHeight="1">
      <c r="A50" s="47" t="s">
        <v>57</v>
      </c>
      <c r="B50" s="48"/>
      <c r="C50" s="23"/>
      <c r="D50" s="23"/>
      <c r="E50" s="23"/>
      <c r="F50" s="24"/>
    </row>
    <row r="51" spans="1:6" ht="13.6" customHeight="1">
      <c r="A51" s="40"/>
      <c r="B51" s="41"/>
      <c r="C51" s="41"/>
      <c r="D51" s="41"/>
      <c r="E51" s="41"/>
      <c r="F51" s="42"/>
    </row>
    <row r="52" spans="1:6" ht="13.6" customHeight="1">
      <c r="A52" s="49" t="s">
        <v>58</v>
      </c>
      <c r="B52" s="29"/>
      <c r="C52" s="29"/>
      <c r="D52" s="29"/>
      <c r="E52" s="29"/>
      <c r="F52" s="43"/>
    </row>
    <row r="53" spans="1:6" ht="13" customHeight="1">
      <c r="A53" s="50" t="s">
        <v>59</v>
      </c>
      <c r="B53" s="51"/>
      <c r="C53" s="51"/>
      <c r="D53" s="23"/>
      <c r="E53" s="23"/>
      <c r="F53" s="24"/>
    </row>
    <row r="54" spans="1:6" ht="13" customHeight="1">
      <c r="A54" s="50" t="s">
        <v>60</v>
      </c>
      <c r="B54" s="51"/>
      <c r="C54" s="51"/>
      <c r="D54" s="23"/>
      <c r="E54" s="23"/>
      <c r="F54" s="24"/>
    </row>
    <row r="55" spans="1:6" ht="10" customHeight="1">
      <c r="A55" s="40"/>
      <c r="B55" s="41"/>
      <c r="C55" s="41"/>
      <c r="D55" s="41"/>
      <c r="E55" s="41"/>
      <c r="F55" s="42"/>
    </row>
    <row r="56" spans="1:6" ht="12.9" customHeight="1">
      <c r="A56" s="22"/>
      <c r="B56" s="23"/>
      <c r="C56" s="23"/>
      <c r="D56" s="23"/>
      <c r="E56" s="23"/>
      <c r="F56" s="24"/>
    </row>
    <row r="57" spans="1:6" ht="46" customHeight="1">
      <c r="A57" s="52" t="s">
        <v>61</v>
      </c>
      <c r="B57" s="52"/>
      <c r="C57" s="52"/>
      <c r="D57" s="52"/>
      <c r="E57" s="52"/>
      <c r="F57" s="52"/>
    </row>
    <row r="65528" ht="12.8" customHeight="1"/>
    <row r="65529" ht="12.8" customHeight="1"/>
    <row r="65530" ht="12.8" customHeight="1"/>
    <row r="65531" ht="12.8" customHeight="1"/>
    <row r="65532" ht="12.8" customHeight="1"/>
    <row r="65533" ht="12.8" customHeight="1"/>
    <row r="65534" ht="12.8" customHeight="1"/>
    <row r="65535" ht="12.8" customHeight="1"/>
    <row r="65536" ht="12.8" customHeight="1"/>
  </sheetData>
  <sheetProtection password="A840" sheet="1" objects="1" scenarios="1"/>
  <mergeCells count="31">
    <mergeCell ref="A1:F3"/>
    <mergeCell ref="A5:F6"/>
    <mergeCell ref="B8:F8"/>
    <mergeCell ref="B9:F9"/>
    <mergeCell ref="B10:F10"/>
    <mergeCell ref="B12:F12"/>
    <mergeCell ref="B13:F13"/>
    <mergeCell ref="B14:F14"/>
    <mergeCell ref="B15:F15"/>
    <mergeCell ref="D16:F16"/>
    <mergeCell ref="B19:F19"/>
    <mergeCell ref="B20:F20"/>
    <mergeCell ref="D22:E22"/>
    <mergeCell ref="D23:E23"/>
    <mergeCell ref="B24:D24"/>
    <mergeCell ref="B27:D27"/>
    <mergeCell ref="E27:F27"/>
    <mergeCell ref="B30:D30"/>
    <mergeCell ref="E30:F30"/>
    <mergeCell ref="B33:D33"/>
    <mergeCell ref="E33:F33"/>
    <mergeCell ref="B38:F38"/>
    <mergeCell ref="B39:F39"/>
    <mergeCell ref="B40:F40"/>
    <mergeCell ref="B41:F41"/>
    <mergeCell ref="B44:D44"/>
    <mergeCell ref="B48:F48"/>
    <mergeCell ref="B49:F49"/>
    <mergeCell ref="B53:C53"/>
    <mergeCell ref="B54:C54"/>
    <mergeCell ref="A57:F57"/>
  </mergeCells>
  <dataValidations count="1">
    <dataValidation type="list" operator="equal" errorTitle="Merci de saisir à l'aide du menu déroulant" error="Oui ou Non seulement" sqref="A257:A1057 BQ257:HX1057">
      <formula1>"Conventionnement 3 ans"</formula1>
    </dataValidation>
  </dataValidations>
  <printOptions/>
  <pageMargins left="0.7875" right="0.7875" top="1.025" bottom="1.025" header="0.7875" footer="0.7875"/>
  <pageSetup horizontalDpi="300" verticalDpi="300" orientation="portrait" paperSize="9" scale="90" copies="1"/>
  <headerFooter>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L39"/>
  <sheetViews>
    <sheetView tabSelected="1" zoomScale="45" zoomScaleNormal="45" workbookViewId="0" topLeftCell="A1">
      <selection activeCell="AI1" sqref="AI1"/>
    </sheetView>
  </sheetViews>
  <sheetFormatPr defaultColWidth="9.57421875" defaultRowHeight="12.75"/>
  <cols>
    <col min="1" max="1" width="20.28125" style="6" customWidth="1"/>
    <col min="2" max="3" width="13.28125" style="6" customWidth="1"/>
    <col min="4" max="4" width="38.140625" style="6" customWidth="1"/>
    <col min="5" max="5" width="10.00390625" style="6" customWidth="1"/>
    <col min="6" max="6" width="17.8515625" style="6" customWidth="1"/>
    <col min="7" max="7" width="16.421875" style="6" customWidth="1"/>
    <col min="8" max="8" width="14.421875" style="6" customWidth="1"/>
    <col min="9" max="9" width="16.421875" style="6" customWidth="1"/>
    <col min="10" max="10" width="18.7109375" style="6" customWidth="1"/>
    <col min="11" max="11" width="25.7109375" style="6" customWidth="1"/>
    <col min="12" max="12" width="21.421875" style="6" customWidth="1"/>
    <col min="13" max="13" width="19.00390625" style="6" customWidth="1"/>
    <col min="14" max="14" width="16.57421875" style="6" customWidth="1"/>
    <col min="15" max="15" width="11.421875" style="6" customWidth="1"/>
    <col min="16" max="34" width="16.57421875" style="6" hidden="1" customWidth="1"/>
    <col min="35" max="257" width="11.421875" style="6" customWidth="1"/>
  </cols>
  <sheetData>
    <row r="1" spans="1:38" s="58" customFormat="1" ht="84" customHeight="1">
      <c r="A1" s="53" t="s">
        <v>62</v>
      </c>
      <c r="B1" s="53" t="s">
        <v>63</v>
      </c>
      <c r="C1" s="53" t="s">
        <v>64</v>
      </c>
      <c r="D1" s="53" t="s">
        <v>65</v>
      </c>
      <c r="E1" s="53" t="s">
        <v>66</v>
      </c>
      <c r="F1" s="53" t="s">
        <v>67</v>
      </c>
      <c r="G1" s="53" t="s">
        <v>68</v>
      </c>
      <c r="H1" s="53" t="s">
        <v>69</v>
      </c>
      <c r="I1" s="53" t="s">
        <v>70</v>
      </c>
      <c r="J1" s="53" t="s">
        <v>71</v>
      </c>
      <c r="K1" s="53" t="s">
        <v>72</v>
      </c>
      <c r="L1" s="53" t="s">
        <v>73</v>
      </c>
      <c r="M1" s="53" t="s">
        <v>74</v>
      </c>
      <c r="N1" s="53" t="s">
        <v>75</v>
      </c>
      <c r="O1" s="54" t="s">
        <v>76</v>
      </c>
      <c r="P1" s="55" t="s">
        <v>77</v>
      </c>
      <c r="Q1" s="56" t="s">
        <v>78</v>
      </c>
      <c r="R1" s="56" t="s">
        <v>79</v>
      </c>
      <c r="S1" s="56" t="s">
        <v>80</v>
      </c>
      <c r="T1" s="56" t="s">
        <v>81</v>
      </c>
      <c r="U1" s="56" t="s">
        <v>82</v>
      </c>
      <c r="V1" s="56" t="s">
        <v>83</v>
      </c>
      <c r="W1" s="56" t="s">
        <v>84</v>
      </c>
      <c r="X1" s="56" t="s">
        <v>85</v>
      </c>
      <c r="Y1" s="56" t="s">
        <v>86</v>
      </c>
      <c r="Z1" s="56" t="s">
        <v>87</v>
      </c>
      <c r="AA1" s="56" t="s">
        <v>88</v>
      </c>
      <c r="AB1" s="56" t="s">
        <v>89</v>
      </c>
      <c r="AC1" s="56" t="s">
        <v>90</v>
      </c>
      <c r="AD1" s="56" t="s">
        <v>91</v>
      </c>
      <c r="AE1" s="56" t="s">
        <v>92</v>
      </c>
      <c r="AF1" s="56" t="s">
        <v>93</v>
      </c>
      <c r="AG1" s="56" t="s">
        <v>94</v>
      </c>
      <c r="AH1" s="56" t="s">
        <v>95</v>
      </c>
      <c r="AI1" s="57"/>
      <c r="AJ1" s="57"/>
      <c r="AK1" s="57"/>
      <c r="AL1" s="57"/>
    </row>
    <row r="2" spans="1:38" ht="28.35" customHeight="1">
      <c r="A2" s="59"/>
      <c r="B2" s="60"/>
      <c r="C2" s="60"/>
      <c r="D2" s="61"/>
      <c r="E2" s="62"/>
      <c r="F2" s="61"/>
      <c r="G2" s="61"/>
      <c r="H2" s="61"/>
      <c r="I2" s="61"/>
      <c r="J2" s="61"/>
      <c r="K2" s="61"/>
      <c r="L2" s="63"/>
      <c r="M2" s="61"/>
      <c r="N2" s="61"/>
      <c r="O2" s="64" t="str">
        <f>IF(A2&gt;0,IF(N2="oui",A2,""),"")</f>
        <v/>
      </c>
      <c r="P2" s="65">
        <f>IF(O2&gt;0,IF(G2="Oui",IF(I2="oui",O2,0),0),0)</f>
        <v>0</v>
      </c>
      <c r="Q2" s="66">
        <f>IF(N2="oui",P2,0)</f>
        <v>0</v>
      </c>
      <c r="R2" s="66">
        <f>IF(N2="oui",IF(A2&gt;0,IF(G2="Oui",A2,0),0),0)</f>
        <v>0</v>
      </c>
      <c r="S2" s="67">
        <f>IF(A2&gt;0,IF(G2="Non",A2,0),0)</f>
        <v>0</v>
      </c>
      <c r="T2" s="67">
        <f>IF(S2&gt;0,IF(N2="oui",S2,0),0)</f>
        <v>0</v>
      </c>
      <c r="U2" s="67">
        <f>Q2+S2</f>
        <v>0</v>
      </c>
      <c r="V2" s="67">
        <f>IF(N2="oui",O2,0)</f>
        <v>0</v>
      </c>
      <c r="W2" s="67">
        <f>IF(K2="Date achetée - Contrat de cession",T2+R2,0)</f>
        <v>0</v>
      </c>
      <c r="X2" s="67">
        <f>IF(K2="Date en coréalisation",T2+R2,0)</f>
        <v>0</v>
      </c>
      <c r="Y2" s="67">
        <f>IF(K2="date autoproduite / Promotion",T2+R2,0)</f>
        <v>0</v>
      </c>
      <c r="Z2" s="67">
        <f>IF(K2="Résidence",U2)</f>
        <v>0</v>
      </c>
      <c r="AA2" s="67">
        <f>IF(M2="oui",O2,0)</f>
        <v>0</v>
      </c>
      <c r="AB2" s="68">
        <f>IF(K2="Date achetée - Contrat de cession",IF(V2&gt;0,L2))</f>
        <v>0</v>
      </c>
      <c r="AC2" s="68">
        <f>IF(K2="Date en coréalisation",IF(V2&gt;0,L2))</f>
        <v>0</v>
      </c>
      <c r="AD2" s="69" t="str">
        <f>IF(B2&lt;&gt;"",IF(B2&lt;'5-Recap_a_contrôler'!$B$4,"Oui","Non"),"")</f>
        <v/>
      </c>
      <c r="AE2" s="66">
        <f>IF(A2&gt;0,IF(AD2="Oui",A2,0),0)</f>
        <v>0</v>
      </c>
      <c r="AF2" s="66">
        <f>IF(O2&gt;0,IF(AD2="Oui",O2,0),0)</f>
        <v>0</v>
      </c>
      <c r="AG2" s="66">
        <f>IF(AD2="Oui",U2,0)</f>
        <v>0</v>
      </c>
      <c r="AH2" s="66">
        <f>IF(AD2="Oui",U2,0)</f>
        <v>0</v>
      </c>
      <c r="AI2" s="70"/>
      <c r="AJ2" s="70"/>
      <c r="AK2" s="70"/>
      <c r="AL2" s="70"/>
    </row>
    <row r="3" spans="1:38" ht="28.35" customHeight="1">
      <c r="A3" s="59"/>
      <c r="B3" s="60"/>
      <c r="C3" s="60"/>
      <c r="D3" s="61"/>
      <c r="E3" s="62"/>
      <c r="F3" s="61"/>
      <c r="G3" s="61"/>
      <c r="H3" s="61"/>
      <c r="I3" s="61"/>
      <c r="J3" s="61"/>
      <c r="K3" s="61"/>
      <c r="L3" s="63"/>
      <c r="M3" s="61"/>
      <c r="N3" s="61"/>
      <c r="O3" s="64" t="str">
        <f>IF(A3&gt;0,IF(N3="oui",A3,""),"")</f>
        <v/>
      </c>
      <c r="P3" s="65">
        <f>IF(O3&gt;0,IF(G3="Oui",IF(I3="oui",O3,0),0),0)</f>
        <v>0</v>
      </c>
      <c r="Q3" s="66">
        <f>IF(N3="oui",P3,0)</f>
        <v>0</v>
      </c>
      <c r="R3" s="66">
        <f>IF(N3="oui",IF(A3&gt;0,IF(G3="Oui",A3,0),0),0)</f>
        <v>0</v>
      </c>
      <c r="S3" s="67">
        <f>IF(A3&gt;0,IF(G3="Non",A3,0),0)</f>
        <v>0</v>
      </c>
      <c r="T3" s="67">
        <f>IF(S3&gt;0,IF(N3="oui",S3,0),0)</f>
        <v>0</v>
      </c>
      <c r="U3" s="67">
        <f>Q3+S3</f>
        <v>0</v>
      </c>
      <c r="V3" s="67">
        <f>IF(N3="oui",O3,0)</f>
        <v>0</v>
      </c>
      <c r="W3" s="67">
        <f>IF(K3="Date achetée - Contrat de cession",T3+R3,0)</f>
        <v>0</v>
      </c>
      <c r="X3" s="67">
        <f>IF(K3="Date en coréalisation",T3+R3,0)</f>
        <v>0</v>
      </c>
      <c r="Y3" s="67">
        <f>IF(K3="date autoproduite / Promotion",T3+R3,0)</f>
        <v>0</v>
      </c>
      <c r="Z3" s="67">
        <f>IF(K3="Résidence",U3)</f>
        <v>0</v>
      </c>
      <c r="AA3" s="67">
        <f>IF(M3="oui",O3,0)</f>
        <v>0</v>
      </c>
      <c r="AB3" s="68">
        <f>IF(K3="Date achetée - Contrat de cession",IF(V3&gt;0,L3))</f>
        <v>0</v>
      </c>
      <c r="AC3" s="68">
        <f>IF(K3="Date en coréalisation",IF(V3&gt;0,L3))</f>
        <v>0</v>
      </c>
      <c r="AD3" s="69" t="str">
        <f>IF(B3&lt;&gt;"",IF(B3&lt;'5-Recap_a_contrôler'!$B$4,"Oui","Non"),"")</f>
        <v/>
      </c>
      <c r="AE3" s="66">
        <f>IF(A3&gt;0,IF(AD3="Oui",A3,0),0)</f>
        <v>0</v>
      </c>
      <c r="AF3" s="66">
        <f>IF(O3&gt;0,IF(AD3="Oui",O3,0),0)</f>
        <v>0</v>
      </c>
      <c r="AG3" s="66">
        <f>IF(AD3="Oui",U3,0)</f>
        <v>0</v>
      </c>
      <c r="AH3" s="66">
        <f>IF(AD3="Oui",U3,0)</f>
        <v>0</v>
      </c>
      <c r="AI3" s="70"/>
      <c r="AJ3" s="70"/>
      <c r="AK3" s="70"/>
      <c r="AL3" s="70"/>
    </row>
    <row r="4" spans="1:38" ht="28.35" customHeight="1">
      <c r="A4" s="59"/>
      <c r="B4" s="60"/>
      <c r="C4" s="60"/>
      <c r="D4" s="61"/>
      <c r="E4" s="62"/>
      <c r="F4" s="61"/>
      <c r="G4" s="61"/>
      <c r="H4" s="61"/>
      <c r="I4" s="61"/>
      <c r="J4" s="61"/>
      <c r="K4" s="61"/>
      <c r="L4" s="63"/>
      <c r="M4" s="61"/>
      <c r="N4" s="61"/>
      <c r="O4" s="64" t="str">
        <f>IF(A4&gt;0,IF(N4="oui",A4,""),"")</f>
        <v/>
      </c>
      <c r="P4" s="65">
        <f>IF(O4&gt;0,IF(G4="Oui",IF(I4="oui",O4,0),0),0)</f>
        <v>0</v>
      </c>
      <c r="Q4" s="66">
        <f>IF(N4="oui",P4,0)</f>
        <v>0</v>
      </c>
      <c r="R4" s="66">
        <f>IF(N4="oui",IF(A4&gt;0,IF(G4="Oui",A4,0),0),0)</f>
        <v>0</v>
      </c>
      <c r="S4" s="67">
        <f>IF(A4&gt;0,IF(G4="Non",A4,0),0)</f>
        <v>0</v>
      </c>
      <c r="T4" s="67">
        <f>IF(S4&gt;0,IF(N4="oui",S4,0),0)</f>
        <v>0</v>
      </c>
      <c r="U4" s="67">
        <f>Q4+S4</f>
        <v>0</v>
      </c>
      <c r="V4" s="67">
        <f>IF(N4="oui",O4,0)</f>
        <v>0</v>
      </c>
      <c r="W4" s="67">
        <f>IF(K4="Date achetée - Contrat de cession",T4+R4,0)</f>
        <v>0</v>
      </c>
      <c r="X4" s="67">
        <f>IF(K4="Date en coréalisation",T4+R4,0)</f>
        <v>0</v>
      </c>
      <c r="Y4" s="67">
        <f>IF(K4="date autoproduite / Promotion",T4+R4,0)</f>
        <v>0</v>
      </c>
      <c r="Z4" s="67">
        <f>IF(K4="Résidence",U4)</f>
        <v>0</v>
      </c>
      <c r="AA4" s="67">
        <f>IF(M4="oui",O4,0)</f>
        <v>0</v>
      </c>
      <c r="AB4" s="68">
        <f>IF(K4="Date achetée - Contrat de cession",IF(V4&gt;0,L4))</f>
        <v>0</v>
      </c>
      <c r="AC4" s="68">
        <f>IF(K4="Date en coréalisation",IF(V4&gt;0,L4))</f>
        <v>0</v>
      </c>
      <c r="AD4" s="69" t="str">
        <f>IF(B4&lt;&gt;"",IF(B4&lt;'5-Recap_a_contrôler'!$B$4,"Oui","Non"),"")</f>
        <v/>
      </c>
      <c r="AE4" s="66">
        <f>IF(A4&gt;0,IF(AD4="Oui",A4,0),0)</f>
        <v>0</v>
      </c>
      <c r="AF4" s="66">
        <f>IF(O4&gt;0,IF(AD4="Oui",O4,0),0)</f>
        <v>0</v>
      </c>
      <c r="AG4" s="66">
        <f>IF(AD4="Oui",U4,0)</f>
        <v>0</v>
      </c>
      <c r="AH4" s="66">
        <f>IF(AD4="Oui",U4,0)</f>
        <v>0</v>
      </c>
      <c r="AI4" s="70"/>
      <c r="AJ4" s="70"/>
      <c r="AK4" s="70"/>
      <c r="AL4" s="70"/>
    </row>
    <row r="5" spans="1:38" ht="28.35" customHeight="1">
      <c r="A5" s="59"/>
      <c r="B5" s="60"/>
      <c r="C5" s="60"/>
      <c r="D5" s="61"/>
      <c r="E5" s="62"/>
      <c r="F5" s="61"/>
      <c r="G5" s="61"/>
      <c r="H5" s="61"/>
      <c r="I5" s="61"/>
      <c r="J5" s="61"/>
      <c r="K5" s="61"/>
      <c r="L5" s="63"/>
      <c r="M5" s="61"/>
      <c r="N5" s="61"/>
      <c r="O5" s="64" t="str">
        <f>IF(A5&gt;0,IF(N5="oui",A5,""),"")</f>
        <v/>
      </c>
      <c r="P5" s="65">
        <f>IF(O5&gt;0,IF(G5="Oui",IF(I5="oui",O5,0),0),0)</f>
        <v>0</v>
      </c>
      <c r="Q5" s="66">
        <f>IF(N5="oui",P5,0)</f>
        <v>0</v>
      </c>
      <c r="R5" s="66">
        <f>IF(N5="oui",IF(A5&gt;0,IF(G5="Oui",A5,0),0),0)</f>
        <v>0</v>
      </c>
      <c r="S5" s="67">
        <f>IF(A5&gt;0,IF(G5="Non",A5,0),0)</f>
        <v>0</v>
      </c>
      <c r="T5" s="67">
        <f>IF(S5&gt;0,IF(N5="oui",S5,0),0)</f>
        <v>0</v>
      </c>
      <c r="U5" s="67">
        <f>Q5+S5</f>
        <v>0</v>
      </c>
      <c r="V5" s="67">
        <f>IF(N5="oui",O5,0)</f>
        <v>0</v>
      </c>
      <c r="W5" s="67">
        <f>IF(K5="Date achetée - Contrat de cession",T5+R5,0)</f>
        <v>0</v>
      </c>
      <c r="X5" s="67">
        <f>IF(K5="Date en coréalisation",T5+R5,0)</f>
        <v>0</v>
      </c>
      <c r="Y5" s="67">
        <f>IF(K5="date autoproduite / Promotion",T5+R5,0)</f>
        <v>0</v>
      </c>
      <c r="Z5" s="67">
        <f>IF(K5="Résidence",U5)</f>
        <v>0</v>
      </c>
      <c r="AA5" s="67">
        <f>IF(M5="oui",O5,0)</f>
        <v>0</v>
      </c>
      <c r="AB5" s="68">
        <f>IF(K5="Date achetée - Contrat de cession",IF(V5&gt;0,L5))</f>
        <v>0</v>
      </c>
      <c r="AC5" s="68">
        <f>IF(K5="Date en coréalisation",IF(V5&gt;0,L5))</f>
        <v>0</v>
      </c>
      <c r="AD5" s="69" t="str">
        <f>IF(B5&lt;&gt;"",IF(B5&lt;'5-Recap_a_contrôler'!$B$4,"Oui","Non"),"")</f>
        <v/>
      </c>
      <c r="AE5" s="66">
        <f>IF(A5&gt;0,IF(AD5="Oui",A5,0),0)</f>
        <v>0</v>
      </c>
      <c r="AF5" s="66">
        <f>IF(O5&gt;0,IF(AD5="Oui",O5,0),0)</f>
        <v>0</v>
      </c>
      <c r="AG5" s="66">
        <f>IF(AD5="Oui",U5,0)</f>
        <v>0</v>
      </c>
      <c r="AH5" s="66">
        <f>IF(AD5="Oui",U5,0)</f>
        <v>0</v>
      </c>
      <c r="AI5" s="70"/>
      <c r="AJ5" s="70"/>
      <c r="AK5" s="70"/>
      <c r="AL5" s="70"/>
    </row>
    <row r="6" spans="1:38" ht="28.35" customHeight="1">
      <c r="A6" s="59"/>
      <c r="B6" s="60"/>
      <c r="C6" s="60"/>
      <c r="D6" s="61"/>
      <c r="E6" s="62"/>
      <c r="F6" s="61"/>
      <c r="G6" s="61"/>
      <c r="H6" s="61"/>
      <c r="I6" s="61"/>
      <c r="J6" s="61"/>
      <c r="K6" s="61"/>
      <c r="L6" s="63"/>
      <c r="M6" s="61"/>
      <c r="N6" s="61"/>
      <c r="O6" s="64" t="str">
        <f>IF(A6&gt;0,IF(N6="oui",A6,""),"")</f>
        <v/>
      </c>
      <c r="P6" s="65">
        <f>IF(O6&gt;0,IF(G6="Oui",IF(I6="oui",O6,0),0),0)</f>
        <v>0</v>
      </c>
      <c r="Q6" s="66">
        <f>IF(N6="oui",P6,0)</f>
        <v>0</v>
      </c>
      <c r="R6" s="66">
        <f>IF(N6="oui",IF(A6&gt;0,IF(G6="Oui",A6,0),0),0)</f>
        <v>0</v>
      </c>
      <c r="S6" s="67">
        <f>IF(A6&gt;0,IF(G6="Non",A6,0),0)</f>
        <v>0</v>
      </c>
      <c r="T6" s="67">
        <f>IF(S6&gt;0,IF(N6="oui",S6,0),0)</f>
        <v>0</v>
      </c>
      <c r="U6" s="67">
        <f>Q6+S6</f>
        <v>0</v>
      </c>
      <c r="V6" s="67">
        <f>IF(N6="oui",O6,0)</f>
        <v>0</v>
      </c>
      <c r="W6" s="67">
        <f>IF(K6="Date achetée - Contrat de cession",T6+R6,0)</f>
        <v>0</v>
      </c>
      <c r="X6" s="67">
        <f>IF(K6="Date en coréalisation",T6+R6,0)</f>
        <v>0</v>
      </c>
      <c r="Y6" s="67">
        <f>IF(K6="date autoproduite / Promotion",T6+R6,0)</f>
        <v>0</v>
      </c>
      <c r="Z6" s="67">
        <f>IF(K6="Résidence",U6)</f>
        <v>0</v>
      </c>
      <c r="AA6" s="67">
        <f>IF(M6="oui",O6,0)</f>
        <v>0</v>
      </c>
      <c r="AB6" s="68">
        <f>IF(K6="Date achetée - Contrat de cession",IF(V6&gt;0,L6))</f>
        <v>0</v>
      </c>
      <c r="AC6" s="68">
        <f>IF(K6="Date en coréalisation",IF(V6&gt;0,L6))</f>
        <v>0</v>
      </c>
      <c r="AD6" s="69" t="str">
        <f>IF(B6&lt;&gt;"",IF(B6&lt;'5-Recap_a_contrôler'!$B$4,"Oui","Non"),"")</f>
        <v/>
      </c>
      <c r="AE6" s="66">
        <f>IF(A6&gt;0,IF(AD6="Oui",A6,0),0)</f>
        <v>0</v>
      </c>
      <c r="AF6" s="66">
        <f>IF(O6&gt;0,IF(AD6="Oui",O6,0),0)</f>
        <v>0</v>
      </c>
      <c r="AG6" s="66">
        <f>IF(AD6="Oui",U6,0)</f>
        <v>0</v>
      </c>
      <c r="AH6" s="66">
        <f>IF(AD6="Oui",U6,0)</f>
        <v>0</v>
      </c>
      <c r="AI6" s="70"/>
      <c r="AJ6" s="70"/>
      <c r="AK6" s="70"/>
      <c r="AL6" s="70"/>
    </row>
    <row r="7" spans="1:38" ht="28.35" customHeight="1">
      <c r="A7" s="59"/>
      <c r="B7" s="60"/>
      <c r="C7" s="60"/>
      <c r="D7" s="61"/>
      <c r="E7" s="62"/>
      <c r="F7" s="61"/>
      <c r="G7" s="61"/>
      <c r="H7" s="61"/>
      <c r="I7" s="61"/>
      <c r="J7" s="61"/>
      <c r="K7" s="61"/>
      <c r="L7" s="63"/>
      <c r="M7" s="61"/>
      <c r="N7" s="61"/>
      <c r="O7" s="64" t="str">
        <f>IF(A7&gt;0,IF(N7="oui",A7,""),"")</f>
        <v/>
      </c>
      <c r="P7" s="65">
        <f>IF(O7&gt;0,IF(G7="Oui",IF(I7="oui",O7,0),0),0)</f>
        <v>0</v>
      </c>
      <c r="Q7" s="66">
        <f>IF(N7="oui",P7,0)</f>
        <v>0</v>
      </c>
      <c r="R7" s="66">
        <f>IF(N7="oui",IF(A7&gt;0,IF(G7="Oui",A7,0),0),0)</f>
        <v>0</v>
      </c>
      <c r="S7" s="67">
        <f>IF(A7&gt;0,IF(G7="Non",A7,0),0)</f>
        <v>0</v>
      </c>
      <c r="T7" s="67">
        <f>IF(S7&gt;0,IF(N7="oui",S7,0),0)</f>
        <v>0</v>
      </c>
      <c r="U7" s="67">
        <f>Q7+S7</f>
        <v>0</v>
      </c>
      <c r="V7" s="67">
        <f>IF(N7="oui",O7,0)</f>
        <v>0</v>
      </c>
      <c r="W7" s="67">
        <f>IF(K7="Date achetée - Contrat de cession",T7+R7,0)</f>
        <v>0</v>
      </c>
      <c r="X7" s="67">
        <f>IF(K7="Date en coréalisation",T7+R7,0)</f>
        <v>0</v>
      </c>
      <c r="Y7" s="67">
        <f>IF(K7="date autoproduite / Promotion",T7+R7,0)</f>
        <v>0</v>
      </c>
      <c r="Z7" s="67">
        <f>IF(K7="Résidence",U7)</f>
        <v>0</v>
      </c>
      <c r="AA7" s="67">
        <f>IF(M7="oui",O7,0)</f>
        <v>0</v>
      </c>
      <c r="AB7" s="68">
        <f>IF(K7="Date achetée - Contrat de cession",IF(V7&gt;0,L7))</f>
        <v>0</v>
      </c>
      <c r="AC7" s="68">
        <f>IF(K7="Date en coréalisation",IF(V7&gt;0,L7))</f>
        <v>0</v>
      </c>
      <c r="AD7" s="69" t="str">
        <f>IF(B7&lt;&gt;"",IF(B7&lt;'5-Recap_a_contrôler'!$B$4,"Oui","Non"),"")</f>
        <v/>
      </c>
      <c r="AE7" s="66">
        <f>IF(A7&gt;0,IF(AD7="Oui",A7,0),0)</f>
        <v>0</v>
      </c>
      <c r="AF7" s="66">
        <f>IF(O7&gt;0,IF(AD7="Oui",O7,0),0)</f>
        <v>0</v>
      </c>
      <c r="AG7" s="66">
        <f>IF(AD7="Oui",U7,0)</f>
        <v>0</v>
      </c>
      <c r="AH7" s="66">
        <f>IF(AD7="Oui",U7,0)</f>
        <v>0</v>
      </c>
      <c r="AI7" s="70"/>
      <c r="AJ7" s="70"/>
      <c r="AK7" s="70"/>
      <c r="AL7" s="70"/>
    </row>
    <row r="8" spans="1:38" ht="28.35" customHeight="1">
      <c r="A8" s="59"/>
      <c r="B8" s="60"/>
      <c r="C8" s="60"/>
      <c r="D8" s="61"/>
      <c r="E8" s="62"/>
      <c r="F8" s="61"/>
      <c r="G8" s="61"/>
      <c r="H8" s="61"/>
      <c r="I8" s="61"/>
      <c r="J8" s="61"/>
      <c r="K8" s="61"/>
      <c r="L8" s="63"/>
      <c r="M8" s="61"/>
      <c r="N8" s="61"/>
      <c r="O8" s="64" t="str">
        <f>IF(A8&gt;0,IF(N8="oui",A8,""),"")</f>
        <v/>
      </c>
      <c r="P8" s="65">
        <f>IF(O8&gt;0,IF(G8="Oui",IF(I8="oui",O8,0),0),0)</f>
        <v>0</v>
      </c>
      <c r="Q8" s="66">
        <f>IF(N8="oui",P8,0)</f>
        <v>0</v>
      </c>
      <c r="R8" s="66">
        <f>IF(N8="oui",IF(A8&gt;0,IF(G8="Oui",A8,0),0),0)</f>
        <v>0</v>
      </c>
      <c r="S8" s="67">
        <f>IF(A8&gt;0,IF(G8="Non",A8,0),0)</f>
        <v>0</v>
      </c>
      <c r="T8" s="67">
        <f>IF(S8&gt;0,IF(N8="oui",S8,0),0)</f>
        <v>0</v>
      </c>
      <c r="U8" s="67">
        <f>Q8+S8</f>
        <v>0</v>
      </c>
      <c r="V8" s="67">
        <f>IF(N8="oui",O8,0)</f>
        <v>0</v>
      </c>
      <c r="W8" s="67">
        <f>IF(K8="Date achetée - Contrat de cession",T8+R8,0)</f>
        <v>0</v>
      </c>
      <c r="X8" s="67">
        <f>IF(K8="Date en coréalisation",T8+R8,0)</f>
        <v>0</v>
      </c>
      <c r="Y8" s="67">
        <f>IF(K8="date autoproduite / Promotion",T8+R8,0)</f>
        <v>0</v>
      </c>
      <c r="Z8" s="67">
        <f>IF(K8="Résidence",U8)</f>
        <v>0</v>
      </c>
      <c r="AA8" s="67">
        <f>IF(M8="oui",O8,0)</f>
        <v>0</v>
      </c>
      <c r="AB8" s="68">
        <f>IF(K8="Date achetée - Contrat de cession",IF(V8&gt;0,L8))</f>
        <v>0</v>
      </c>
      <c r="AC8" s="68">
        <f>IF(K8="Date en coréalisation",IF(V8&gt;0,L8))</f>
        <v>0</v>
      </c>
      <c r="AD8" s="69" t="str">
        <f>IF(B8&lt;&gt;"",IF(B8&lt;'5-Recap_a_contrôler'!$B$4,"Oui","Non"),"")</f>
        <v/>
      </c>
      <c r="AE8" s="66">
        <f>IF(A8&gt;0,IF(AD8="Oui",A8,0),0)</f>
        <v>0</v>
      </c>
      <c r="AF8" s="66">
        <f>IF(O8&gt;0,IF(AD8="Oui",O8,0),0)</f>
        <v>0</v>
      </c>
      <c r="AG8" s="66">
        <f>IF(AD8="Oui",U8,0)</f>
        <v>0</v>
      </c>
      <c r="AH8" s="66">
        <f>IF(AD8="Oui",U8,0)</f>
        <v>0</v>
      </c>
      <c r="AI8" s="70"/>
      <c r="AJ8" s="70"/>
      <c r="AK8" s="70"/>
      <c r="AL8" s="70"/>
    </row>
    <row r="9" spans="1:38" ht="28.35" customHeight="1">
      <c r="A9" s="59"/>
      <c r="B9" s="60"/>
      <c r="C9" s="60"/>
      <c r="D9" s="61"/>
      <c r="E9" s="62"/>
      <c r="F9" s="61"/>
      <c r="G9" s="61"/>
      <c r="H9" s="61"/>
      <c r="I9" s="61"/>
      <c r="J9" s="61"/>
      <c r="K9" s="61"/>
      <c r="L9" s="63"/>
      <c r="M9" s="61"/>
      <c r="N9" s="61"/>
      <c r="O9" s="64" t="str">
        <f>IF(A9&gt;0,IF(N9="oui",A9,""),"")</f>
        <v/>
      </c>
      <c r="P9" s="65">
        <f>IF(O9&gt;0,IF(G9="Oui",IF(I9="oui",O9,0),0),0)</f>
        <v>0</v>
      </c>
      <c r="Q9" s="66">
        <f>IF(N9="oui",P9,0)</f>
        <v>0</v>
      </c>
      <c r="R9" s="66">
        <f>IF(N9="oui",IF(A9&gt;0,IF(G9="Oui",A9,0),0),0)</f>
        <v>0</v>
      </c>
      <c r="S9" s="67">
        <f>IF(A9&gt;0,IF(G9="Non",A9,0),0)</f>
        <v>0</v>
      </c>
      <c r="T9" s="67">
        <f>IF(S9&gt;0,IF(N9="oui",S9,0),0)</f>
        <v>0</v>
      </c>
      <c r="U9" s="67">
        <f>Q9+S9</f>
        <v>0</v>
      </c>
      <c r="V9" s="67">
        <f>IF(N9="oui",O9,0)</f>
        <v>0</v>
      </c>
      <c r="W9" s="67">
        <f>IF(K9="Date achetée - Contrat de cession",T9+R9,0)</f>
        <v>0</v>
      </c>
      <c r="X9" s="67">
        <f>IF(K9="Date en coréalisation",T9+R9,0)</f>
        <v>0</v>
      </c>
      <c r="Y9" s="67">
        <f>IF(K9="date autoproduite / Promotion",T9+R9,0)</f>
        <v>0</v>
      </c>
      <c r="Z9" s="67">
        <f>IF(K9="Résidence",U9)</f>
        <v>0</v>
      </c>
      <c r="AA9" s="67">
        <f>IF(M9="oui",O9,0)</f>
        <v>0</v>
      </c>
      <c r="AB9" s="68">
        <f>IF(K9="Date achetée - Contrat de cession",IF(V9&gt;0,L9))</f>
        <v>0</v>
      </c>
      <c r="AC9" s="68">
        <f>IF(K9="Date en coréalisation",IF(V9&gt;0,L9))</f>
        <v>0</v>
      </c>
      <c r="AD9" s="69" t="str">
        <f>IF(B9&lt;&gt;"",IF(B9&lt;'5-Recap_a_contrôler'!$B$4,"Oui","Non"),"")</f>
        <v/>
      </c>
      <c r="AE9" s="66">
        <f>IF(A9&gt;0,IF(AD9="Oui",A9,0),0)</f>
        <v>0</v>
      </c>
      <c r="AF9" s="66">
        <f>IF(O9&gt;0,IF(AD9="Oui",O9,0),0)</f>
        <v>0</v>
      </c>
      <c r="AG9" s="66">
        <f>IF(AD9="Oui",U9,0)</f>
        <v>0</v>
      </c>
      <c r="AH9" s="66">
        <f>IF(AD9="Oui",U9,0)</f>
        <v>0</v>
      </c>
      <c r="AI9" s="70"/>
      <c r="AJ9" s="70"/>
      <c r="AK9" s="70"/>
      <c r="AL9" s="70"/>
    </row>
    <row r="10" spans="1:38" ht="28.35" customHeight="1">
      <c r="A10" s="59"/>
      <c r="B10" s="60"/>
      <c r="C10" s="60"/>
      <c r="D10" s="61"/>
      <c r="E10" s="62"/>
      <c r="F10" s="61"/>
      <c r="G10" s="61"/>
      <c r="H10" s="61"/>
      <c r="I10" s="61"/>
      <c r="J10" s="61"/>
      <c r="K10" s="61"/>
      <c r="L10" s="63"/>
      <c r="M10" s="61"/>
      <c r="N10" s="61"/>
      <c r="O10" s="64" t="str">
        <f>IF(A10&gt;0,IF(N10="oui",A10,""),"")</f>
        <v/>
      </c>
      <c r="P10" s="65">
        <f>IF(O10&gt;0,IF(G10="Oui",IF(I10="oui",O10,0),0),0)</f>
        <v>0</v>
      </c>
      <c r="Q10" s="66">
        <f>IF(N10="oui",P10,0)</f>
        <v>0</v>
      </c>
      <c r="R10" s="66">
        <f>IF(N10="oui",IF(A10&gt;0,IF(G10="Oui",A10,0),0),0)</f>
        <v>0</v>
      </c>
      <c r="S10" s="67">
        <f>IF(A10&gt;0,IF(G10="Non",A10,0),0)</f>
        <v>0</v>
      </c>
      <c r="T10" s="67">
        <f>IF(S10&gt;0,IF(N10="oui",S10,0),0)</f>
        <v>0</v>
      </c>
      <c r="U10" s="67">
        <f>Q10+S10</f>
        <v>0</v>
      </c>
      <c r="V10" s="67">
        <f>IF(N10="oui",O10,0)</f>
        <v>0</v>
      </c>
      <c r="W10" s="67">
        <f>IF(K10="Date achetée - Contrat de cession",T10+R10,0)</f>
        <v>0</v>
      </c>
      <c r="X10" s="67">
        <f>IF(K10="Date en coréalisation",T10+R10,0)</f>
        <v>0</v>
      </c>
      <c r="Y10" s="67">
        <f>IF(K10="date autoproduite / Promotion",T10+R10,0)</f>
        <v>0</v>
      </c>
      <c r="Z10" s="67">
        <f>IF(K10="Résidence",U10)</f>
        <v>0</v>
      </c>
      <c r="AA10" s="67">
        <f>IF(M10="oui",O10,0)</f>
        <v>0</v>
      </c>
      <c r="AB10" s="68">
        <f>IF(K10="Date achetée - Contrat de cession",IF(V10&gt;0,L10))</f>
        <v>0</v>
      </c>
      <c r="AC10" s="68">
        <f>IF(K10="Date en coréalisation",IF(V10&gt;0,L10))</f>
        <v>0</v>
      </c>
      <c r="AD10" s="69" t="str">
        <f>IF(B10&lt;&gt;"",IF(B10&lt;'5-Recap_a_contrôler'!$B$4,"Oui","Non"),"")</f>
        <v/>
      </c>
      <c r="AE10" s="66">
        <f>IF(A10&gt;0,IF(AD10="Oui",A10,0),0)</f>
        <v>0</v>
      </c>
      <c r="AF10" s="66">
        <f>IF(O10&gt;0,IF(AD10="Oui",O10,0),0)</f>
        <v>0</v>
      </c>
      <c r="AG10" s="66">
        <f>IF(AD10="Oui",U10,0)</f>
        <v>0</v>
      </c>
      <c r="AH10" s="66">
        <f>IF(AD10="Oui",U10,0)</f>
        <v>0</v>
      </c>
      <c r="AI10" s="70"/>
      <c r="AJ10" s="70"/>
      <c r="AK10" s="70"/>
      <c r="AL10" s="70"/>
    </row>
    <row r="11" spans="1:38" ht="28.35" customHeight="1">
      <c r="A11" s="59"/>
      <c r="B11" s="60"/>
      <c r="C11" s="60"/>
      <c r="D11" s="61"/>
      <c r="E11" s="62"/>
      <c r="F11" s="61"/>
      <c r="G11" s="61"/>
      <c r="H11" s="61"/>
      <c r="I11" s="61"/>
      <c r="J11" s="61"/>
      <c r="K11" s="61"/>
      <c r="L11" s="63"/>
      <c r="M11" s="61"/>
      <c r="N11" s="61"/>
      <c r="O11" s="64" t="str">
        <f>IF(A11&gt;0,IF(N11="oui",A11,""),"")</f>
        <v/>
      </c>
      <c r="P11" s="65">
        <f>IF(O11&gt;0,IF(G11="Oui",IF(I11="oui",O11,0),0),0)</f>
        <v>0</v>
      </c>
      <c r="Q11" s="66">
        <f>IF(N11="oui",P11,0)</f>
        <v>0</v>
      </c>
      <c r="R11" s="66">
        <f>IF(N11="oui",IF(A11&gt;0,IF(G11="Oui",A11,0),0),0)</f>
        <v>0</v>
      </c>
      <c r="S11" s="67">
        <f>IF(A11&gt;0,IF(G11="Non",A11,0),0)</f>
        <v>0</v>
      </c>
      <c r="T11" s="67">
        <f>IF(S11&gt;0,IF(N11="oui",S11,0),0)</f>
        <v>0</v>
      </c>
      <c r="U11" s="67">
        <f>Q11+S11</f>
        <v>0</v>
      </c>
      <c r="V11" s="67">
        <f>IF(N11="oui",O11,0)</f>
        <v>0</v>
      </c>
      <c r="W11" s="67">
        <f>IF(K11="Date achetée - Contrat de cession",T11+R11,0)</f>
        <v>0</v>
      </c>
      <c r="X11" s="67">
        <f>IF(K11="Date en coréalisation",T11+R11,0)</f>
        <v>0</v>
      </c>
      <c r="Y11" s="67">
        <f>IF(K11="date autoproduite / Promotion",T11+R11,0)</f>
        <v>0</v>
      </c>
      <c r="Z11" s="67">
        <f>IF(K11="Résidence",U11)</f>
        <v>0</v>
      </c>
      <c r="AA11" s="67">
        <f>IF(M11="oui",O11,0)</f>
        <v>0</v>
      </c>
      <c r="AB11" s="68">
        <f>IF(K11="Date achetée - Contrat de cession",IF(V11&gt;0,L11))</f>
        <v>0</v>
      </c>
      <c r="AC11" s="68">
        <f>IF(K11="Date en coréalisation",IF(V11&gt;0,L11))</f>
        <v>0</v>
      </c>
      <c r="AD11" s="69" t="str">
        <f>IF(B11&lt;&gt;"",IF(B11&lt;'5-Recap_a_contrôler'!$B$4,"Oui","Non"),"")</f>
        <v/>
      </c>
      <c r="AE11" s="66">
        <f>IF(A11&gt;0,IF(AD11="Oui",A11,0),0)</f>
        <v>0</v>
      </c>
      <c r="AF11" s="66">
        <f>IF(O11&gt;0,IF(AD11="Oui",O11,0),0)</f>
        <v>0</v>
      </c>
      <c r="AG11" s="66">
        <f>IF(AD11="Oui",U11,0)</f>
        <v>0</v>
      </c>
      <c r="AH11" s="66">
        <f>IF(AD11="Oui",U11,0)</f>
        <v>0</v>
      </c>
      <c r="AI11" s="70"/>
      <c r="AJ11" s="70"/>
      <c r="AK11" s="70"/>
      <c r="AL11" s="70"/>
    </row>
    <row r="12" spans="1:38" ht="28.35" customHeight="1">
      <c r="A12" s="59"/>
      <c r="B12" s="60"/>
      <c r="C12" s="60"/>
      <c r="D12" s="61"/>
      <c r="E12" s="62"/>
      <c r="F12" s="61"/>
      <c r="G12" s="61"/>
      <c r="H12" s="61"/>
      <c r="I12" s="61"/>
      <c r="J12" s="61"/>
      <c r="K12" s="61"/>
      <c r="L12" s="63"/>
      <c r="M12" s="61"/>
      <c r="N12" s="61"/>
      <c r="O12" s="64" t="str">
        <f>IF(A12&gt;0,IF(N12="oui",A12,""),"")</f>
        <v/>
      </c>
      <c r="P12" s="65">
        <f>IF(O12&gt;0,IF(G12="Oui",IF(I12="oui",O12,0),0),0)</f>
        <v>0</v>
      </c>
      <c r="Q12" s="66">
        <f>IF(N12="oui",P12,0)</f>
        <v>0</v>
      </c>
      <c r="R12" s="66">
        <f>IF(N12="oui",IF(A12&gt;0,IF(G12="Oui",A12,0),0),0)</f>
        <v>0</v>
      </c>
      <c r="S12" s="67">
        <f>IF(A12&gt;0,IF(G12="Non",A12,0),0)</f>
        <v>0</v>
      </c>
      <c r="T12" s="67">
        <f>IF(S12&gt;0,IF(N12="oui",S12,0),0)</f>
        <v>0</v>
      </c>
      <c r="U12" s="67">
        <f>Q12+S12</f>
        <v>0</v>
      </c>
      <c r="V12" s="67">
        <f>IF(N12="oui",O12,0)</f>
        <v>0</v>
      </c>
      <c r="W12" s="67">
        <f>IF(K12="Date achetée - Contrat de cession",T12+R12,0)</f>
        <v>0</v>
      </c>
      <c r="X12" s="67">
        <f>IF(K12="Date en coréalisation",T12+R12,0)</f>
        <v>0</v>
      </c>
      <c r="Y12" s="67">
        <f>IF(K12="date autoproduite / Promotion",T12+R12,0)</f>
        <v>0</v>
      </c>
      <c r="Z12" s="67">
        <f>IF(K12="Résidence",U12)</f>
        <v>0</v>
      </c>
      <c r="AA12" s="67">
        <f>IF(M12="oui",O12,0)</f>
        <v>0</v>
      </c>
      <c r="AB12" s="68">
        <f>IF(K12="Date achetée - Contrat de cession",IF(V12&gt;0,L12))</f>
        <v>0</v>
      </c>
      <c r="AC12" s="68">
        <f>IF(K12="Date en coréalisation",IF(V12&gt;0,L12))</f>
        <v>0</v>
      </c>
      <c r="AD12" s="69" t="str">
        <f>IF(B12&lt;&gt;"",IF(B12&lt;'5-Recap_a_contrôler'!$B$4,"Oui","Non"),"")</f>
        <v/>
      </c>
      <c r="AE12" s="66">
        <f>IF(A12&gt;0,IF(AD12="Oui",A12,0),0)</f>
        <v>0</v>
      </c>
      <c r="AF12" s="66">
        <f>IF(O12&gt;0,IF(AD12="Oui",O12,0),0)</f>
        <v>0</v>
      </c>
      <c r="AG12" s="66">
        <f>IF(AD12="Oui",U12,0)</f>
        <v>0</v>
      </c>
      <c r="AH12" s="66">
        <f>IF(AD12="Oui",U12,0)</f>
        <v>0</v>
      </c>
      <c r="AI12" s="70"/>
      <c r="AJ12" s="70"/>
      <c r="AK12" s="70"/>
      <c r="AL12" s="70"/>
    </row>
    <row r="13" spans="1:38" ht="28.35" customHeight="1">
      <c r="A13" s="59"/>
      <c r="B13" s="60"/>
      <c r="C13" s="60"/>
      <c r="D13" s="61"/>
      <c r="E13" s="62"/>
      <c r="F13" s="61"/>
      <c r="G13" s="61"/>
      <c r="H13" s="61"/>
      <c r="I13" s="61"/>
      <c r="J13" s="61"/>
      <c r="K13" s="61"/>
      <c r="L13" s="63"/>
      <c r="M13" s="61"/>
      <c r="N13" s="61"/>
      <c r="O13" s="64" t="str">
        <f>IF(A13&gt;0,IF(N13="oui",A13,""),"")</f>
        <v/>
      </c>
      <c r="P13" s="65">
        <f>IF(O13&gt;0,IF(G13="Oui",IF(I13="oui",O13,0),0),0)</f>
        <v>0</v>
      </c>
      <c r="Q13" s="66">
        <f>IF(N13="oui",P13,0)</f>
        <v>0</v>
      </c>
      <c r="R13" s="66">
        <f>IF(N13="oui",IF(A13&gt;0,IF(G13="Oui",A13,0),0),0)</f>
        <v>0</v>
      </c>
      <c r="S13" s="67">
        <f>IF(A13&gt;0,IF(G13="Non",A13,0),0)</f>
        <v>0</v>
      </c>
      <c r="T13" s="67">
        <f>IF(S13&gt;0,IF(N13="oui",S13,0),0)</f>
        <v>0</v>
      </c>
      <c r="U13" s="67">
        <f>Q13+S13</f>
        <v>0</v>
      </c>
      <c r="V13" s="67">
        <f>IF(N13="oui",O13,0)</f>
        <v>0</v>
      </c>
      <c r="W13" s="67">
        <f>IF(K13="Date achetée - Contrat de cession",T13+R13,0)</f>
        <v>0</v>
      </c>
      <c r="X13" s="67">
        <f>IF(K13="Date en coréalisation",T13+R13,0)</f>
        <v>0</v>
      </c>
      <c r="Y13" s="67">
        <f>IF(K13="date autoproduite / Promotion",T13+R13,0)</f>
        <v>0</v>
      </c>
      <c r="Z13" s="67">
        <f>IF(K13="Résidence",U13)</f>
        <v>0</v>
      </c>
      <c r="AA13" s="67">
        <f>IF(M13="oui",O13,0)</f>
        <v>0</v>
      </c>
      <c r="AB13" s="68">
        <f>IF(K13="Date achetée - Contrat de cession",IF(V13&gt;0,L13))</f>
        <v>0</v>
      </c>
      <c r="AC13" s="68">
        <f>IF(K13="Date en coréalisation",IF(V13&gt;0,L13))</f>
        <v>0</v>
      </c>
      <c r="AD13" s="69" t="str">
        <f>IF(B13&lt;&gt;"",IF(B13&lt;'5-Recap_a_contrôler'!$B$4,"Oui","Non"),"")</f>
        <v/>
      </c>
      <c r="AE13" s="66">
        <f>IF(A13&gt;0,IF(AD13="Oui",A13,0),0)</f>
        <v>0</v>
      </c>
      <c r="AF13" s="66">
        <f>IF(O13&gt;0,IF(AD13="Oui",O13,0),0)</f>
        <v>0</v>
      </c>
      <c r="AG13" s="66">
        <f>IF(AD13="Oui",U13,0)</f>
        <v>0</v>
      </c>
      <c r="AH13" s="66">
        <f>IF(AD13="Oui",U13,0)</f>
        <v>0</v>
      </c>
      <c r="AI13" s="70"/>
      <c r="AJ13" s="70"/>
      <c r="AK13" s="70"/>
      <c r="AL13" s="70"/>
    </row>
    <row r="14" spans="1:38" ht="28.35" customHeight="1">
      <c r="A14" s="59"/>
      <c r="B14" s="60"/>
      <c r="C14" s="60"/>
      <c r="D14" s="61"/>
      <c r="E14" s="62"/>
      <c r="F14" s="61"/>
      <c r="G14" s="61"/>
      <c r="H14" s="61"/>
      <c r="I14" s="61"/>
      <c r="J14" s="61"/>
      <c r="K14" s="61"/>
      <c r="L14" s="63"/>
      <c r="M14" s="61"/>
      <c r="N14" s="61"/>
      <c r="O14" s="64" t="str">
        <f>IF(A14&gt;0,IF(N14="oui",A14,""),"")</f>
        <v/>
      </c>
      <c r="P14" s="65">
        <f>IF(O14&gt;0,IF(G14="Oui",IF(I14="oui",O14,0),0),0)</f>
        <v>0</v>
      </c>
      <c r="Q14" s="66">
        <f>IF(N14="oui",P14,0)</f>
        <v>0</v>
      </c>
      <c r="R14" s="66">
        <f>IF(N14="oui",IF(A14&gt;0,IF(G14="Oui",A14,0),0),0)</f>
        <v>0</v>
      </c>
      <c r="S14" s="67">
        <f>IF(A14&gt;0,IF(G14="Non",A14,0),0)</f>
        <v>0</v>
      </c>
      <c r="T14" s="67">
        <f>IF(S14&gt;0,IF(N14="oui",S14,0),0)</f>
        <v>0</v>
      </c>
      <c r="U14" s="67">
        <f>Q14+S14</f>
        <v>0</v>
      </c>
      <c r="V14" s="67">
        <f>IF(N14="oui",O14,0)</f>
        <v>0</v>
      </c>
      <c r="W14" s="67">
        <f>IF(K14="Date achetée - Contrat de cession",T14+R14,0)</f>
        <v>0</v>
      </c>
      <c r="X14" s="67">
        <f>IF(K14="Date en coréalisation",T14+R14,0)</f>
        <v>0</v>
      </c>
      <c r="Y14" s="67">
        <f>IF(K14="date autoproduite / Promotion",T14+R14,0)</f>
        <v>0</v>
      </c>
      <c r="Z14" s="67">
        <f>IF(K14="Résidence",U14)</f>
        <v>0</v>
      </c>
      <c r="AA14" s="67">
        <f>IF(M14="oui",O14,0)</f>
        <v>0</v>
      </c>
      <c r="AB14" s="68">
        <f>IF(K14="Date achetée - Contrat de cession",IF(V14&gt;0,L14))</f>
        <v>0</v>
      </c>
      <c r="AC14" s="68">
        <f>IF(K14="Date en coréalisation",IF(V14&gt;0,L14))</f>
        <v>0</v>
      </c>
      <c r="AD14" s="69" t="str">
        <f>IF(B14&lt;&gt;"",IF(B14&lt;'5-Recap_a_contrôler'!$B$4,"Oui","Non"),"")</f>
        <v/>
      </c>
      <c r="AE14" s="66">
        <f>IF(A14&gt;0,IF(AD14="Oui",A14,0),0)</f>
        <v>0</v>
      </c>
      <c r="AF14" s="66">
        <f>IF(O14&gt;0,IF(AD14="Oui",O14,0),0)</f>
        <v>0</v>
      </c>
      <c r="AG14" s="66">
        <f>IF(AD14="Oui",U14,0)</f>
        <v>0</v>
      </c>
      <c r="AH14" s="66">
        <f>IF(AD14="Oui",U14,0)</f>
        <v>0</v>
      </c>
      <c r="AI14" s="70"/>
      <c r="AJ14" s="70"/>
      <c r="AK14" s="70"/>
      <c r="AL14" s="70"/>
    </row>
    <row r="15" spans="1:38" ht="28.35" customHeight="1">
      <c r="A15" s="59"/>
      <c r="B15" s="60"/>
      <c r="C15" s="60"/>
      <c r="D15" s="61"/>
      <c r="E15" s="62"/>
      <c r="F15" s="61"/>
      <c r="G15" s="61"/>
      <c r="H15" s="61"/>
      <c r="I15" s="61"/>
      <c r="J15" s="61"/>
      <c r="K15" s="61"/>
      <c r="L15" s="63"/>
      <c r="M15" s="61"/>
      <c r="N15" s="61"/>
      <c r="O15" s="64" t="str">
        <f>IF(A15&gt;0,IF(N15="oui",A15,""),"")</f>
        <v/>
      </c>
      <c r="P15" s="65">
        <f>IF(O15&gt;0,IF(G15="Oui",IF(I15="oui",O15,0),0),0)</f>
        <v>0</v>
      </c>
      <c r="Q15" s="66">
        <f>IF(N15="oui",P15,0)</f>
        <v>0</v>
      </c>
      <c r="R15" s="66">
        <f>IF(N15="oui",IF(A15&gt;0,IF(G15="Oui",A15,0),0),0)</f>
        <v>0</v>
      </c>
      <c r="S15" s="67">
        <f>IF(A15&gt;0,IF(G15="Non",A15,0),0)</f>
        <v>0</v>
      </c>
      <c r="T15" s="67">
        <f>IF(S15&gt;0,IF(N15="oui",S15,0),0)</f>
        <v>0</v>
      </c>
      <c r="U15" s="67">
        <f>Q15+S15</f>
        <v>0</v>
      </c>
      <c r="V15" s="67">
        <f>IF(N15="oui",O15,0)</f>
        <v>0</v>
      </c>
      <c r="W15" s="67">
        <f>IF(K15="Date achetée - Contrat de cession",T15+R15,0)</f>
        <v>0</v>
      </c>
      <c r="X15" s="67">
        <f>IF(K15="Date en coréalisation",T15+R15,0)</f>
        <v>0</v>
      </c>
      <c r="Y15" s="67">
        <f>IF(K15="date autoproduite / Promotion",T15+R15,0)</f>
        <v>0</v>
      </c>
      <c r="Z15" s="67">
        <f>IF(K15="Résidence",U15)</f>
        <v>0</v>
      </c>
      <c r="AA15" s="67">
        <f>IF(M15="oui",O15,0)</f>
        <v>0</v>
      </c>
      <c r="AB15" s="68">
        <f>IF(K15="Date achetée - Contrat de cession",IF(V15&gt;0,L15))</f>
        <v>0</v>
      </c>
      <c r="AC15" s="68">
        <f>IF(K15="Date en coréalisation",IF(V15&gt;0,L15))</f>
        <v>0</v>
      </c>
      <c r="AD15" s="69" t="str">
        <f>IF(B15&lt;&gt;"",IF(B15&lt;'5-Recap_a_contrôler'!$B$4,"Oui","Non"),"")</f>
        <v/>
      </c>
      <c r="AE15" s="66">
        <f>IF(A15&gt;0,IF(AD15="Oui",A15,0),0)</f>
        <v>0</v>
      </c>
      <c r="AF15" s="66">
        <f>IF(O15&gt;0,IF(AD15="Oui",O15,0),0)</f>
        <v>0</v>
      </c>
      <c r="AG15" s="66">
        <f>IF(AD15="Oui",U15,0)</f>
        <v>0</v>
      </c>
      <c r="AH15" s="66">
        <f>IF(AD15="Oui",U15,0)</f>
        <v>0</v>
      </c>
      <c r="AI15" s="70"/>
      <c r="AJ15" s="70"/>
      <c r="AK15" s="70"/>
      <c r="AL15" s="70"/>
    </row>
    <row r="16" spans="1:38" ht="28.35" customHeight="1">
      <c r="A16" s="59"/>
      <c r="B16" s="60"/>
      <c r="C16" s="60"/>
      <c r="D16" s="61"/>
      <c r="E16" s="62"/>
      <c r="F16" s="61"/>
      <c r="G16" s="61"/>
      <c r="H16" s="61"/>
      <c r="I16" s="61"/>
      <c r="J16" s="61"/>
      <c r="K16" s="61"/>
      <c r="L16" s="63"/>
      <c r="M16" s="61"/>
      <c r="N16" s="61"/>
      <c r="O16" s="64" t="str">
        <f>IF(A16&gt;0,IF(N16="oui",A16,""),"")</f>
        <v/>
      </c>
      <c r="P16" s="65">
        <f>IF(O16&gt;0,IF(G16="Oui",IF(I16="oui",O16,0),0),0)</f>
        <v>0</v>
      </c>
      <c r="Q16" s="66">
        <f>IF(N16="oui",P16,0)</f>
        <v>0</v>
      </c>
      <c r="R16" s="66">
        <f>IF(N16="oui",IF(A16&gt;0,IF(G16="Oui",A16,0),0),0)</f>
        <v>0</v>
      </c>
      <c r="S16" s="67">
        <f>IF(A16&gt;0,IF(G16="Non",A16,0),0)</f>
        <v>0</v>
      </c>
      <c r="T16" s="67">
        <f>IF(S16&gt;0,IF(N16="oui",S16,0),0)</f>
        <v>0</v>
      </c>
      <c r="U16" s="67">
        <f>Q16+S16</f>
        <v>0</v>
      </c>
      <c r="V16" s="67">
        <f>IF(N16="oui",O16,0)</f>
        <v>0</v>
      </c>
      <c r="W16" s="67">
        <f>IF(K16="Date achetée - Contrat de cession",T16+R16,0)</f>
        <v>0</v>
      </c>
      <c r="X16" s="67">
        <f>IF(K16="Date en coréalisation",T16+R16,0)</f>
        <v>0</v>
      </c>
      <c r="Y16" s="67">
        <f>IF(K16="date autoproduite / Promotion",T16+R16,0)</f>
        <v>0</v>
      </c>
      <c r="Z16" s="67">
        <f>IF(K16="Résidence",U16)</f>
        <v>0</v>
      </c>
      <c r="AA16" s="67">
        <f>IF(M16="oui",O16,0)</f>
        <v>0</v>
      </c>
      <c r="AB16" s="68">
        <f>IF(K16="Date achetée - Contrat de cession",IF(V16&gt;0,L16))</f>
        <v>0</v>
      </c>
      <c r="AC16" s="68">
        <f>IF(K16="Date en coréalisation",IF(V16&gt;0,L16))</f>
        <v>0</v>
      </c>
      <c r="AD16" s="69" t="str">
        <f>IF(B16&lt;&gt;"",IF(B16&lt;'5-Recap_a_contrôler'!$B$4,"Oui","Non"),"")</f>
        <v/>
      </c>
      <c r="AE16" s="66">
        <f>IF(A16&gt;0,IF(AD16="Oui",A16,0),0)</f>
        <v>0</v>
      </c>
      <c r="AF16" s="66">
        <f>IF(O16&gt;0,IF(AD16="Oui",O16,0),0)</f>
        <v>0</v>
      </c>
      <c r="AG16" s="66">
        <f>IF(AD16="Oui",U16,0)</f>
        <v>0</v>
      </c>
      <c r="AH16" s="66">
        <f>IF(AD16="Oui",U16,0)</f>
        <v>0</v>
      </c>
      <c r="AI16" s="70"/>
      <c r="AJ16" s="70"/>
      <c r="AK16" s="70"/>
      <c r="AL16" s="70"/>
    </row>
    <row r="17" spans="1:38" ht="28.35" customHeight="1">
      <c r="A17" s="59"/>
      <c r="B17" s="60"/>
      <c r="C17" s="60"/>
      <c r="D17" s="61"/>
      <c r="E17" s="62"/>
      <c r="F17" s="61"/>
      <c r="G17" s="61"/>
      <c r="H17" s="61"/>
      <c r="I17" s="61"/>
      <c r="J17" s="61"/>
      <c r="K17" s="61"/>
      <c r="L17" s="63"/>
      <c r="M17" s="61"/>
      <c r="N17" s="61"/>
      <c r="O17" s="64" t="str">
        <f>IF(A17&gt;0,IF(N17="oui",A17,""),"")</f>
        <v/>
      </c>
      <c r="P17" s="65">
        <f>IF(O17&gt;0,IF(G17="Oui",IF(I17="oui",O17,0),0),0)</f>
        <v>0</v>
      </c>
      <c r="Q17" s="66">
        <f>IF(N17="oui",P17,0)</f>
        <v>0</v>
      </c>
      <c r="R17" s="66">
        <f>IF(N17="oui",IF(A17&gt;0,IF(G17="Oui",A17,0),0),0)</f>
        <v>0</v>
      </c>
      <c r="S17" s="67">
        <f>IF(A17&gt;0,IF(G17="Non",A17,0),0)</f>
        <v>0</v>
      </c>
      <c r="T17" s="67">
        <f>IF(S17&gt;0,IF(N17="oui",S17,0),0)</f>
        <v>0</v>
      </c>
      <c r="U17" s="67">
        <f>Q17+S17</f>
        <v>0</v>
      </c>
      <c r="V17" s="67">
        <f>IF(N17="oui",O17,0)</f>
        <v>0</v>
      </c>
      <c r="W17" s="67">
        <f>IF(K17="Date achetée - Contrat de cession",T17+R17,0)</f>
        <v>0</v>
      </c>
      <c r="X17" s="67">
        <f>IF(K17="Date en coréalisation",T17+R17,0)</f>
        <v>0</v>
      </c>
      <c r="Y17" s="67">
        <f>IF(K17="date autoproduite / Promotion",T17+R17,0)</f>
        <v>0</v>
      </c>
      <c r="Z17" s="67">
        <f>IF(K17="Résidence",U17)</f>
        <v>0</v>
      </c>
      <c r="AA17" s="67">
        <f>IF(M17="oui",O17,0)</f>
        <v>0</v>
      </c>
      <c r="AB17" s="68">
        <f>IF(K17="Date achetée - Contrat de cession",IF(V17&gt;0,L17))</f>
        <v>0</v>
      </c>
      <c r="AC17" s="68">
        <f>IF(K17="Date en coréalisation",IF(V17&gt;0,L17))</f>
        <v>0</v>
      </c>
      <c r="AD17" s="69" t="str">
        <f>IF(B17&lt;&gt;"",IF(B17&lt;'5-Recap_a_contrôler'!$B$4,"Oui","Non"),"")</f>
        <v/>
      </c>
      <c r="AE17" s="66">
        <f>IF(A17&gt;0,IF(AD17="Oui",A17,0),0)</f>
        <v>0</v>
      </c>
      <c r="AF17" s="66">
        <f>IF(O17&gt;0,IF(AD17="Oui",O17,0),0)</f>
        <v>0</v>
      </c>
      <c r="AG17" s="66">
        <f>IF(AD17="Oui",U17,0)</f>
        <v>0</v>
      </c>
      <c r="AH17" s="66">
        <f>IF(AD17="Oui",U17,0)</f>
        <v>0</v>
      </c>
      <c r="AI17" s="70"/>
      <c r="AJ17" s="70"/>
      <c r="AK17" s="70"/>
      <c r="AL17" s="70"/>
    </row>
    <row r="18" spans="1:38" ht="28.35" customHeight="1">
      <c r="A18" s="59"/>
      <c r="B18" s="60"/>
      <c r="C18" s="60"/>
      <c r="D18" s="61"/>
      <c r="E18" s="62"/>
      <c r="F18" s="61"/>
      <c r="G18" s="61"/>
      <c r="H18" s="61"/>
      <c r="I18" s="61"/>
      <c r="J18" s="61"/>
      <c r="K18" s="61"/>
      <c r="L18" s="63"/>
      <c r="M18" s="61"/>
      <c r="N18" s="61"/>
      <c r="O18" s="64" t="str">
        <f>IF(A18&gt;0,IF(N18="oui",A18,""),"")</f>
        <v/>
      </c>
      <c r="P18" s="65">
        <f>IF(O18&gt;0,IF(G18="Oui",IF(I18="oui",O18,0),0),0)</f>
        <v>0</v>
      </c>
      <c r="Q18" s="66">
        <f>IF(N18="oui",P18,0)</f>
        <v>0</v>
      </c>
      <c r="R18" s="66">
        <f>IF(N18="oui",IF(A18&gt;0,IF(G18="Oui",A18,0),0),0)</f>
        <v>0</v>
      </c>
      <c r="S18" s="67">
        <f>IF(A18&gt;0,IF(G18="Non",A18,0),0)</f>
        <v>0</v>
      </c>
      <c r="T18" s="67">
        <f>IF(S18&gt;0,IF(N18="oui",S18,0),0)</f>
        <v>0</v>
      </c>
      <c r="U18" s="67">
        <f>Q18+S18</f>
        <v>0</v>
      </c>
      <c r="V18" s="67">
        <f>IF(N18="oui",O18,0)</f>
        <v>0</v>
      </c>
      <c r="W18" s="67">
        <f>IF(K18="Date achetée - Contrat de cession",T18+R18,0)</f>
        <v>0</v>
      </c>
      <c r="X18" s="67">
        <f>IF(K18="Date en coréalisation",T18+R18,0)</f>
        <v>0</v>
      </c>
      <c r="Y18" s="67">
        <f>IF(K18="date autoproduite / Promotion",T18+R18,0)</f>
        <v>0</v>
      </c>
      <c r="Z18" s="67">
        <f>IF(K18="Résidence",U18)</f>
        <v>0</v>
      </c>
      <c r="AA18" s="67">
        <f>IF(M18="oui",O18,0)</f>
        <v>0</v>
      </c>
      <c r="AB18" s="68">
        <f>IF(K18="Date achetée - Contrat de cession",IF(V18&gt;0,L18))</f>
        <v>0</v>
      </c>
      <c r="AC18" s="68">
        <f>IF(K18="Date en coréalisation",IF(V18&gt;0,L18))</f>
        <v>0</v>
      </c>
      <c r="AD18" s="69" t="str">
        <f>IF(B18&lt;&gt;"",IF(B18&lt;'5-Recap_a_contrôler'!$B$4,"Oui","Non"),"")</f>
        <v/>
      </c>
      <c r="AE18" s="66">
        <f>IF(A18&gt;0,IF(AD18="Oui",A18,0),0)</f>
        <v>0</v>
      </c>
      <c r="AF18" s="66">
        <f>IF(O18&gt;0,IF(AD18="Oui",O18,0),0)</f>
        <v>0</v>
      </c>
      <c r="AG18" s="66">
        <f>IF(AD18="Oui",U18,0)</f>
        <v>0</v>
      </c>
      <c r="AH18" s="66">
        <f>IF(AD18="Oui",U18,0)</f>
        <v>0</v>
      </c>
      <c r="AI18" s="70"/>
      <c r="AJ18" s="70"/>
      <c r="AK18" s="70"/>
      <c r="AL18" s="70"/>
    </row>
    <row r="19" spans="1:38" ht="28.35" customHeight="1">
      <c r="A19" s="59"/>
      <c r="B19" s="60"/>
      <c r="C19" s="60"/>
      <c r="D19" s="61"/>
      <c r="E19" s="62"/>
      <c r="F19" s="61"/>
      <c r="G19" s="61"/>
      <c r="H19" s="61"/>
      <c r="I19" s="61"/>
      <c r="J19" s="61"/>
      <c r="K19" s="61"/>
      <c r="L19" s="63"/>
      <c r="M19" s="61"/>
      <c r="N19" s="61"/>
      <c r="O19" s="64" t="str">
        <f>IF(A19&gt;0,IF(N19="oui",A19,""),"")</f>
        <v/>
      </c>
      <c r="P19" s="65">
        <f>IF(O19&gt;0,IF(G19="Oui",IF(I19="oui",O19,0),0),0)</f>
        <v>0</v>
      </c>
      <c r="Q19" s="66">
        <f>IF(N19="oui",P19,0)</f>
        <v>0</v>
      </c>
      <c r="R19" s="66">
        <f>IF(N19="oui",IF(A19&gt;0,IF(G19="Oui",A19,0),0),0)</f>
        <v>0</v>
      </c>
      <c r="S19" s="67">
        <f>IF(A19&gt;0,IF(G19="Non",A19,0),0)</f>
        <v>0</v>
      </c>
      <c r="T19" s="67">
        <f>IF(S19&gt;0,IF(N19="oui",S19,0),0)</f>
        <v>0</v>
      </c>
      <c r="U19" s="67">
        <f>Q19+S19</f>
        <v>0</v>
      </c>
      <c r="V19" s="67">
        <f>IF(N19="oui",O19,0)</f>
        <v>0</v>
      </c>
      <c r="W19" s="67">
        <f>IF(K19="Date achetée - Contrat de cession",T19+R19,0)</f>
        <v>0</v>
      </c>
      <c r="X19" s="67">
        <f>IF(K19="Date en coréalisation",T19+R19,0)</f>
        <v>0</v>
      </c>
      <c r="Y19" s="67">
        <f>IF(K19="date autoproduite / Promotion",T19+R19,0)</f>
        <v>0</v>
      </c>
      <c r="Z19" s="67">
        <f>IF(K19="Résidence",U19)</f>
        <v>0</v>
      </c>
      <c r="AA19" s="67">
        <f>IF(M19="oui",O19,0)</f>
        <v>0</v>
      </c>
      <c r="AB19" s="68">
        <f>IF(K19="Date achetée - Contrat de cession",IF(V19&gt;0,L19))</f>
        <v>0</v>
      </c>
      <c r="AC19" s="68">
        <f>IF(K19="Date en coréalisation",IF(V19&gt;0,L19))</f>
        <v>0</v>
      </c>
      <c r="AD19" s="69" t="str">
        <f>IF(B19&lt;&gt;"",IF(B19&lt;'5-Recap_a_contrôler'!$B$4,"Oui","Non"),"")</f>
        <v/>
      </c>
      <c r="AE19" s="66">
        <f>IF(A19&gt;0,IF(AD19="Oui",A19,0),0)</f>
        <v>0</v>
      </c>
      <c r="AF19" s="66">
        <f>IF(O19&gt;0,IF(AD19="Oui",O19,0),0)</f>
        <v>0</v>
      </c>
      <c r="AG19" s="66">
        <f>IF(AD19="Oui",U19,0)</f>
        <v>0</v>
      </c>
      <c r="AH19" s="66">
        <f>IF(AD19="Oui",U19,0)</f>
        <v>0</v>
      </c>
      <c r="AI19" s="70"/>
      <c r="AJ19" s="70"/>
      <c r="AK19" s="70"/>
      <c r="AL19" s="70"/>
    </row>
    <row r="20" spans="1:38" ht="28.35" customHeight="1">
      <c r="A20" s="59"/>
      <c r="B20" s="60"/>
      <c r="C20" s="60"/>
      <c r="D20" s="61"/>
      <c r="E20" s="62"/>
      <c r="F20" s="61"/>
      <c r="G20" s="61"/>
      <c r="H20" s="61"/>
      <c r="I20" s="61"/>
      <c r="J20" s="61"/>
      <c r="K20" s="61"/>
      <c r="L20" s="63"/>
      <c r="M20" s="61"/>
      <c r="N20" s="61"/>
      <c r="O20" s="64" t="str">
        <f>IF(A20&gt;0,IF(N20="oui",A20,""),"")</f>
        <v/>
      </c>
      <c r="P20" s="65">
        <f>IF(O20&gt;0,IF(G20="Oui",IF(I20="oui",O20,0),0),0)</f>
        <v>0</v>
      </c>
      <c r="Q20" s="66">
        <f>IF(N20="oui",P20,0)</f>
        <v>0</v>
      </c>
      <c r="R20" s="66">
        <f>IF(N20="oui",IF(A20&gt;0,IF(G20="Oui",A20,0),0),0)</f>
        <v>0</v>
      </c>
      <c r="S20" s="67">
        <f>IF(A20&gt;0,IF(G20="Non",A20,0),0)</f>
        <v>0</v>
      </c>
      <c r="T20" s="67">
        <f>IF(S20&gt;0,IF(N20="oui",S20,0),0)</f>
        <v>0</v>
      </c>
      <c r="U20" s="67">
        <f>Q20+S20</f>
        <v>0</v>
      </c>
      <c r="V20" s="67">
        <f>IF(N20="oui",O20,0)</f>
        <v>0</v>
      </c>
      <c r="W20" s="67">
        <f>IF(K20="Date achetée - Contrat de cession",T20+R20,0)</f>
        <v>0</v>
      </c>
      <c r="X20" s="67">
        <f>IF(K20="Date en coréalisation",T20+R20,0)</f>
        <v>0</v>
      </c>
      <c r="Y20" s="67">
        <f>IF(K20="date autoproduite / Promotion",T20+R20,0)</f>
        <v>0</v>
      </c>
      <c r="Z20" s="67">
        <f>IF(K20="Résidence",U20)</f>
        <v>0</v>
      </c>
      <c r="AA20" s="67">
        <f>IF(M20="oui",O20,0)</f>
        <v>0</v>
      </c>
      <c r="AB20" s="68">
        <f>IF(K20="Date achetée - Contrat de cession",IF(V20&gt;0,L20))</f>
        <v>0</v>
      </c>
      <c r="AC20" s="68">
        <f>IF(K20="Date en coréalisation",IF(V20&gt;0,L20))</f>
        <v>0</v>
      </c>
      <c r="AD20" s="69" t="str">
        <f>IF(B20&lt;&gt;"",IF(B20&lt;'5-Recap_a_contrôler'!$B$4,"Oui","Non"),"")</f>
        <v/>
      </c>
      <c r="AE20" s="66">
        <f>IF(A20&gt;0,IF(AD20="Oui",A20,0),0)</f>
        <v>0</v>
      </c>
      <c r="AF20" s="66">
        <f>IF(O20&gt;0,IF(AD20="Oui",O20,0),0)</f>
        <v>0</v>
      </c>
      <c r="AG20" s="66">
        <f>IF(AD20="Oui",U20,0)</f>
        <v>0</v>
      </c>
      <c r="AH20" s="66">
        <f>IF(AD20="Oui",U20,0)</f>
        <v>0</v>
      </c>
      <c r="AI20" s="70"/>
      <c r="AJ20" s="70"/>
      <c r="AK20" s="70"/>
      <c r="AL20" s="70"/>
    </row>
    <row r="21" spans="1:38" ht="28.35" customHeight="1">
      <c r="A21" s="59"/>
      <c r="B21" s="60"/>
      <c r="C21" s="60"/>
      <c r="D21" s="61"/>
      <c r="E21" s="62"/>
      <c r="F21" s="61"/>
      <c r="G21" s="61"/>
      <c r="H21" s="61"/>
      <c r="I21" s="61"/>
      <c r="J21" s="61"/>
      <c r="K21" s="61"/>
      <c r="L21" s="63"/>
      <c r="M21" s="61"/>
      <c r="N21" s="61"/>
      <c r="O21" s="64" t="str">
        <f>IF(A21&gt;0,IF(N21="oui",A21,""),"")</f>
        <v/>
      </c>
      <c r="P21" s="65">
        <f>IF(O21&gt;0,IF(G21="Oui",IF(I21="oui",O21,0),0),0)</f>
        <v>0</v>
      </c>
      <c r="Q21" s="66">
        <f>IF(N21="oui",P21,0)</f>
        <v>0</v>
      </c>
      <c r="R21" s="66">
        <f>IF(N21="oui",IF(A21&gt;0,IF(G21="Oui",A21,0),0),0)</f>
        <v>0</v>
      </c>
      <c r="S21" s="67">
        <f>IF(A21&gt;0,IF(G21="Non",A21,0),0)</f>
        <v>0</v>
      </c>
      <c r="T21" s="67">
        <f>IF(S21&gt;0,IF(N21="oui",S21,0),0)</f>
        <v>0</v>
      </c>
      <c r="U21" s="67">
        <f>Q21+S21</f>
        <v>0</v>
      </c>
      <c r="V21" s="67">
        <f>IF(N21="oui",O21,0)</f>
        <v>0</v>
      </c>
      <c r="W21" s="67">
        <f>IF(K21="Date achetée - Contrat de cession",T21+R21,0)</f>
        <v>0</v>
      </c>
      <c r="X21" s="67">
        <f>IF(K21="Date en coréalisation",T21+R21,0)</f>
        <v>0</v>
      </c>
      <c r="Y21" s="67">
        <f>IF(K21="date autoproduite / Promotion",T21+R21,0)</f>
        <v>0</v>
      </c>
      <c r="Z21" s="67">
        <f>IF(K21="Résidence",U21)</f>
        <v>0</v>
      </c>
      <c r="AA21" s="67">
        <f>IF(M21="oui",O21,0)</f>
        <v>0</v>
      </c>
      <c r="AB21" s="68">
        <f>IF(K21="Date achetée - Contrat de cession",IF(V21&gt;0,L21))</f>
        <v>0</v>
      </c>
      <c r="AC21" s="68">
        <f>IF(K21="Date en coréalisation",IF(V21&gt;0,L21))</f>
        <v>0</v>
      </c>
      <c r="AD21" s="69" t="str">
        <f>IF(B21&lt;&gt;"",IF(B21&lt;'5-Recap_a_contrôler'!$B$4,"Oui","Non"),"")</f>
        <v/>
      </c>
      <c r="AE21" s="66">
        <f>IF(A21&gt;0,IF(AD21="Oui",A21,0),0)</f>
        <v>0</v>
      </c>
      <c r="AF21" s="66">
        <f>IF(O21&gt;0,IF(AD21="Oui",O21,0),0)</f>
        <v>0</v>
      </c>
      <c r="AG21" s="66">
        <f>IF(AD21="Oui",U21,0)</f>
        <v>0</v>
      </c>
      <c r="AH21" s="66">
        <f>IF(AD21="Oui",U21,0)</f>
        <v>0</v>
      </c>
      <c r="AI21" s="70"/>
      <c r="AJ21" s="70"/>
      <c r="AK21" s="70"/>
      <c r="AL21" s="70"/>
    </row>
    <row r="22" spans="1:38" ht="28.35" customHeight="1">
      <c r="A22" s="59"/>
      <c r="B22" s="60"/>
      <c r="C22" s="60"/>
      <c r="D22" s="61"/>
      <c r="E22" s="62"/>
      <c r="F22" s="61"/>
      <c r="G22" s="61"/>
      <c r="H22" s="61"/>
      <c r="I22" s="61"/>
      <c r="J22" s="61"/>
      <c r="K22" s="61"/>
      <c r="L22" s="63"/>
      <c r="M22" s="61"/>
      <c r="N22" s="61"/>
      <c r="O22" s="64" t="str">
        <f>IF(A22&gt;0,IF(N22="oui",A22,""),"")</f>
        <v/>
      </c>
      <c r="P22" s="65">
        <f>IF(O22&gt;0,IF(G22="Oui",IF(I22="oui",O22,0),0),0)</f>
        <v>0</v>
      </c>
      <c r="Q22" s="66">
        <f>IF(N22="oui",P22,0)</f>
        <v>0</v>
      </c>
      <c r="R22" s="66">
        <f>IF(N22="oui",IF(A22&gt;0,IF(G22="Oui",A22,0),0),0)</f>
        <v>0</v>
      </c>
      <c r="S22" s="67">
        <f>IF(A22&gt;0,IF(G22="Non",A22,0),0)</f>
        <v>0</v>
      </c>
      <c r="T22" s="67">
        <f>IF(S22&gt;0,IF(N22="oui",S22,0),0)</f>
        <v>0</v>
      </c>
      <c r="U22" s="67">
        <f>Q22+S22</f>
        <v>0</v>
      </c>
      <c r="V22" s="67">
        <f>IF(N22="oui",O22,0)</f>
        <v>0</v>
      </c>
      <c r="W22" s="67">
        <f>IF(K22="Date achetée - Contrat de cession",T22+R22,0)</f>
        <v>0</v>
      </c>
      <c r="X22" s="67">
        <f>IF(K22="Date en coréalisation",T22+R22,0)</f>
        <v>0</v>
      </c>
      <c r="Y22" s="67">
        <f>IF(K22="date autoproduite / Promotion",T22+R22,0)</f>
        <v>0</v>
      </c>
      <c r="Z22" s="67">
        <f>IF(K22="Résidence",U22)</f>
        <v>0</v>
      </c>
      <c r="AA22" s="67">
        <f>IF(M22="oui",O22,0)</f>
        <v>0</v>
      </c>
      <c r="AB22" s="68">
        <f>IF(K22="Date achetée - Contrat de cession",IF(V22&gt;0,L22))</f>
        <v>0</v>
      </c>
      <c r="AC22" s="68">
        <f>IF(K22="Date en coréalisation",IF(V22&gt;0,L22))</f>
        <v>0</v>
      </c>
      <c r="AD22" s="69" t="str">
        <f>IF(B22&lt;&gt;"",IF(B22&lt;'5-Recap_a_contrôler'!$B$4,"Oui","Non"),"")</f>
        <v/>
      </c>
      <c r="AE22" s="66">
        <f>IF(A22&gt;0,IF(AD22="Oui",A22,0),0)</f>
        <v>0</v>
      </c>
      <c r="AF22" s="66">
        <f>IF(O22&gt;0,IF(AD22="Oui",O22,0),0)</f>
        <v>0</v>
      </c>
      <c r="AG22" s="66">
        <f>IF(AD22="Oui",U22,0)</f>
        <v>0</v>
      </c>
      <c r="AH22" s="66">
        <f>IF(AD22="Oui",U22,0)</f>
        <v>0</v>
      </c>
      <c r="AI22" s="70"/>
      <c r="AJ22" s="70"/>
      <c r="AK22" s="70"/>
      <c r="AL22" s="70"/>
    </row>
    <row r="23" spans="1:38" ht="28.35" customHeight="1">
      <c r="A23" s="59"/>
      <c r="B23" s="60"/>
      <c r="C23" s="60"/>
      <c r="D23" s="61"/>
      <c r="E23" s="62"/>
      <c r="F23" s="61"/>
      <c r="G23" s="61"/>
      <c r="H23" s="61"/>
      <c r="I23" s="61"/>
      <c r="J23" s="61"/>
      <c r="K23" s="61"/>
      <c r="L23" s="63"/>
      <c r="M23" s="61"/>
      <c r="N23" s="61"/>
      <c r="O23" s="64" t="str">
        <f>IF(A23&gt;0,IF(N23="oui",A23,""),"")</f>
        <v/>
      </c>
      <c r="P23" s="65">
        <f>IF(O23&gt;0,IF(G23="Oui",IF(I23="oui",O23,0),0),0)</f>
        <v>0</v>
      </c>
      <c r="Q23" s="66">
        <f>IF(N23="oui",P23,0)</f>
        <v>0</v>
      </c>
      <c r="R23" s="66">
        <f>IF(N23="oui",IF(A23&gt;0,IF(G23="Oui",A23,0),0),0)</f>
        <v>0</v>
      </c>
      <c r="S23" s="67">
        <f>IF(A23&gt;0,IF(G23="Non",A23,0),0)</f>
        <v>0</v>
      </c>
      <c r="T23" s="67">
        <f>IF(S23&gt;0,IF(N23="oui",S23,0),0)</f>
        <v>0</v>
      </c>
      <c r="U23" s="67">
        <f>Q23+S23</f>
        <v>0</v>
      </c>
      <c r="V23" s="67">
        <f>IF(N23="oui",O23,0)</f>
        <v>0</v>
      </c>
      <c r="W23" s="67">
        <f>IF(K23="Date achetée - Contrat de cession",T23+R23,0)</f>
        <v>0</v>
      </c>
      <c r="X23" s="67">
        <f>IF(K23="Date en coréalisation",T23+R23,0)</f>
        <v>0</v>
      </c>
      <c r="Y23" s="67">
        <f>IF(K23="date autoproduite / Promotion",T23+R23,0)</f>
        <v>0</v>
      </c>
      <c r="Z23" s="67">
        <f>IF(K23="Résidence",U23)</f>
        <v>0</v>
      </c>
      <c r="AA23" s="67">
        <f>IF(M23="oui",O23,0)</f>
        <v>0</v>
      </c>
      <c r="AB23" s="68">
        <f>IF(K23="Date achetée - Contrat de cession",IF(V23&gt;0,L23))</f>
        <v>0</v>
      </c>
      <c r="AC23" s="68">
        <f>IF(K23="Date en coréalisation",IF(V23&gt;0,L23))</f>
        <v>0</v>
      </c>
      <c r="AD23" s="69" t="str">
        <f>IF(B23&lt;&gt;"",IF(B23&lt;'5-Recap_a_contrôler'!$B$4,"Oui","Non"),"")</f>
        <v/>
      </c>
      <c r="AE23" s="66">
        <f>IF(A23&gt;0,IF(AD23="Oui",A23,0),0)</f>
        <v>0</v>
      </c>
      <c r="AF23" s="66">
        <f>IF(O23&gt;0,IF(AD23="Oui",O23,0),0)</f>
        <v>0</v>
      </c>
      <c r="AG23" s="66">
        <f>IF(AD23="Oui",U23,0)</f>
        <v>0</v>
      </c>
      <c r="AH23" s="66">
        <f>IF(AD23="Oui",U23,0)</f>
        <v>0</v>
      </c>
      <c r="AI23" s="70"/>
      <c r="AJ23" s="70"/>
      <c r="AK23" s="70"/>
      <c r="AL23" s="70"/>
    </row>
    <row r="24" spans="1:38" ht="28.35" customHeight="1">
      <c r="A24" s="59"/>
      <c r="B24" s="60"/>
      <c r="C24" s="60"/>
      <c r="D24" s="61"/>
      <c r="E24" s="62"/>
      <c r="F24" s="61"/>
      <c r="G24" s="61"/>
      <c r="H24" s="61"/>
      <c r="I24" s="61"/>
      <c r="J24" s="61"/>
      <c r="K24" s="61"/>
      <c r="L24" s="63"/>
      <c r="M24" s="61"/>
      <c r="N24" s="61"/>
      <c r="O24" s="64" t="str">
        <f>IF(A24&gt;0,IF(N24="oui",A24,""),"")</f>
        <v/>
      </c>
      <c r="P24" s="65">
        <f>IF(O24&gt;0,IF(G24="Oui",IF(I24="oui",O24,0),0),0)</f>
        <v>0</v>
      </c>
      <c r="Q24" s="66">
        <f>IF(N24="oui",P24,0)</f>
        <v>0</v>
      </c>
      <c r="R24" s="66">
        <f>IF(N24="oui",IF(A24&gt;0,IF(G24="Oui",A24,0),0),0)</f>
        <v>0</v>
      </c>
      <c r="S24" s="67">
        <f>IF(A24&gt;0,IF(G24="Non",A24,0),0)</f>
        <v>0</v>
      </c>
      <c r="T24" s="67">
        <f>IF(S24&gt;0,IF(N24="oui",S24,0),0)</f>
        <v>0</v>
      </c>
      <c r="U24" s="67">
        <f>Q24+S24</f>
        <v>0</v>
      </c>
      <c r="V24" s="67">
        <f>IF(N24="oui",O24,0)</f>
        <v>0</v>
      </c>
      <c r="W24" s="67">
        <f>IF(K24="Date achetée - Contrat de cession",T24+R24,0)</f>
        <v>0</v>
      </c>
      <c r="X24" s="67">
        <f>IF(K24="Date en coréalisation",T24+R24,0)</f>
        <v>0</v>
      </c>
      <c r="Y24" s="67">
        <f>IF(K24="date autoproduite / Promotion",T24+R24,0)</f>
        <v>0</v>
      </c>
      <c r="Z24" s="67">
        <f>IF(K24="Résidence",U24)</f>
        <v>0</v>
      </c>
      <c r="AA24" s="67">
        <f>IF(M24="oui",O24,0)</f>
        <v>0</v>
      </c>
      <c r="AB24" s="68">
        <f>IF(K24="Date achetée - Contrat de cession",IF(V24&gt;0,L24))</f>
        <v>0</v>
      </c>
      <c r="AC24" s="68">
        <f>IF(K24="Date en coréalisation",IF(V24&gt;0,L24))</f>
        <v>0</v>
      </c>
      <c r="AD24" s="69" t="str">
        <f>IF(B24&lt;&gt;"",IF(B24&lt;'5-Recap_a_contrôler'!$B$4,"Oui","Non"),"")</f>
        <v/>
      </c>
      <c r="AE24" s="66">
        <f>IF(A24&gt;0,IF(AD24="Oui",A24,0),0)</f>
        <v>0</v>
      </c>
      <c r="AF24" s="66">
        <f>IF(O24&gt;0,IF(AD24="Oui",O24,0),0)</f>
        <v>0</v>
      </c>
      <c r="AG24" s="66">
        <f>IF(AD24="Oui",U24,0)</f>
        <v>0</v>
      </c>
      <c r="AH24" s="66">
        <f>IF(AD24="Oui",U24,0)</f>
        <v>0</v>
      </c>
      <c r="AI24" s="70"/>
      <c r="AJ24" s="70"/>
      <c r="AK24" s="70"/>
      <c r="AL24" s="70"/>
    </row>
    <row r="25" spans="1:38" ht="28.35" customHeight="1">
      <c r="A25" s="59"/>
      <c r="B25" s="60"/>
      <c r="C25" s="60"/>
      <c r="D25" s="61"/>
      <c r="E25" s="62"/>
      <c r="F25" s="61"/>
      <c r="G25" s="61"/>
      <c r="H25" s="61"/>
      <c r="I25" s="61"/>
      <c r="J25" s="61"/>
      <c r="K25" s="61"/>
      <c r="L25" s="63"/>
      <c r="M25" s="61"/>
      <c r="N25" s="61"/>
      <c r="O25" s="64" t="str">
        <f>IF(A25&gt;0,IF(N25="oui",A25,""),"")</f>
        <v/>
      </c>
      <c r="P25" s="65">
        <f>IF(O25&gt;0,IF(G25="Oui",IF(I25="oui",O25,0),0),0)</f>
        <v>0</v>
      </c>
      <c r="Q25" s="66">
        <f>IF(N25="oui",P25,0)</f>
        <v>0</v>
      </c>
      <c r="R25" s="66">
        <f>IF(N25="oui",IF(A25&gt;0,IF(G25="Oui",A25,0),0),0)</f>
        <v>0</v>
      </c>
      <c r="S25" s="67">
        <f>IF(A25&gt;0,IF(G25="Non",A25,0),0)</f>
        <v>0</v>
      </c>
      <c r="T25" s="67">
        <f>IF(S25&gt;0,IF(N25="oui",S25,0),0)</f>
        <v>0</v>
      </c>
      <c r="U25" s="67">
        <f>Q25+S25</f>
        <v>0</v>
      </c>
      <c r="V25" s="67">
        <f>IF(N25="oui",O25,0)</f>
        <v>0</v>
      </c>
      <c r="W25" s="67">
        <f>IF(K25="Date achetée - Contrat de cession",T25+R25,0)</f>
        <v>0</v>
      </c>
      <c r="X25" s="67">
        <f>IF(K25="Date en coréalisation",T25+R25,0)</f>
        <v>0</v>
      </c>
      <c r="Y25" s="67">
        <f>IF(K25="date autoproduite / Promotion",T25+R25,0)</f>
        <v>0</v>
      </c>
      <c r="Z25" s="67">
        <f>IF(K25="Résidence",U25)</f>
        <v>0</v>
      </c>
      <c r="AA25" s="67">
        <f>IF(M25="oui",O25,0)</f>
        <v>0</v>
      </c>
      <c r="AB25" s="68">
        <f>IF(K25="Date achetée - Contrat de cession",IF(V25&gt;0,L25))</f>
        <v>0</v>
      </c>
      <c r="AC25" s="68">
        <f>IF(K25="Date en coréalisation",IF(V25&gt;0,L25))</f>
        <v>0</v>
      </c>
      <c r="AD25" s="69" t="str">
        <f>IF(B25&lt;&gt;"",IF(B25&lt;'5-Recap_a_contrôler'!$B$4,"Oui","Non"),"")</f>
        <v/>
      </c>
      <c r="AE25" s="66">
        <f>IF(A25&gt;0,IF(AD25="Oui",A25,0),0)</f>
        <v>0</v>
      </c>
      <c r="AF25" s="66">
        <f>IF(O25&gt;0,IF(AD25="Oui",O25,0),0)</f>
        <v>0</v>
      </c>
      <c r="AG25" s="66">
        <f>IF(AD25="Oui",U25,0)</f>
        <v>0</v>
      </c>
      <c r="AH25" s="66">
        <f>IF(AD25="Oui",U25,0)</f>
        <v>0</v>
      </c>
      <c r="AI25" s="70"/>
      <c r="AJ25" s="70"/>
      <c r="AK25" s="70"/>
      <c r="AL25" s="70"/>
    </row>
    <row r="26" spans="1:38" ht="28.35" customHeight="1">
      <c r="A26" s="59"/>
      <c r="B26" s="60"/>
      <c r="C26" s="60"/>
      <c r="D26" s="61"/>
      <c r="E26" s="62"/>
      <c r="F26" s="61"/>
      <c r="G26" s="61"/>
      <c r="H26" s="61"/>
      <c r="I26" s="61"/>
      <c r="J26" s="61"/>
      <c r="K26" s="61"/>
      <c r="L26" s="63"/>
      <c r="M26" s="61"/>
      <c r="N26" s="61"/>
      <c r="O26" s="64" t="str">
        <f>IF(A26&gt;0,IF(N26="oui",A26,""),"")</f>
        <v/>
      </c>
      <c r="P26" s="65">
        <f>IF(O26&gt;0,IF(G26="Oui",IF(I26="oui",O26,0),0),0)</f>
        <v>0</v>
      </c>
      <c r="Q26" s="66">
        <f>IF(N26="oui",P26,0)</f>
        <v>0</v>
      </c>
      <c r="R26" s="66">
        <f>IF(N26="oui",IF(A26&gt;0,IF(G26="Oui",A26,0),0),0)</f>
        <v>0</v>
      </c>
      <c r="S26" s="67">
        <f>IF(A26&gt;0,IF(G26="Non",A26,0),0)</f>
        <v>0</v>
      </c>
      <c r="T26" s="67">
        <f>IF(S26&gt;0,IF(N26="oui",S26,0),0)</f>
        <v>0</v>
      </c>
      <c r="U26" s="67">
        <f>Q26+S26</f>
        <v>0</v>
      </c>
      <c r="V26" s="67">
        <f>IF(N26="oui",O26,0)</f>
        <v>0</v>
      </c>
      <c r="W26" s="67">
        <f>IF(K26="Date achetée - Contrat de cession",T26+R26,0)</f>
        <v>0</v>
      </c>
      <c r="X26" s="67">
        <f>IF(K26="Date en coréalisation",T26+R26,0)</f>
        <v>0</v>
      </c>
      <c r="Y26" s="67">
        <f>IF(K26="date autoproduite / Promotion",T26+R26,0)</f>
        <v>0</v>
      </c>
      <c r="Z26" s="67">
        <f>IF(K26="Résidence",U26)</f>
        <v>0</v>
      </c>
      <c r="AA26" s="67">
        <f>IF(M26="oui",O26,0)</f>
        <v>0</v>
      </c>
      <c r="AB26" s="68">
        <f>IF(K26="Date achetée - Contrat de cession",IF(V26&gt;0,L26))</f>
        <v>0</v>
      </c>
      <c r="AC26" s="68">
        <f>IF(K26="Date en coréalisation",IF(V26&gt;0,L26))</f>
        <v>0</v>
      </c>
      <c r="AD26" s="69" t="str">
        <f>IF(B26&lt;&gt;"",IF(B26&lt;'5-Recap_a_contrôler'!$B$4,"Oui","Non"),"")</f>
        <v/>
      </c>
      <c r="AE26" s="66">
        <f>IF(A26&gt;0,IF(AD26="Oui",A26,0),0)</f>
        <v>0</v>
      </c>
      <c r="AF26" s="66">
        <f>IF(O26&gt;0,IF(AD26="Oui",O26,0),0)</f>
        <v>0</v>
      </c>
      <c r="AG26" s="66">
        <f>IF(AD26="Oui",U26,0)</f>
        <v>0</v>
      </c>
      <c r="AH26" s="66">
        <f>IF(AD26="Oui",U26,0)</f>
        <v>0</v>
      </c>
      <c r="AI26" s="70"/>
      <c r="AJ26" s="70"/>
      <c r="AK26" s="70"/>
      <c r="AL26" s="70"/>
    </row>
    <row r="27" spans="1:38" ht="28.35" customHeight="1">
      <c r="A27" s="59"/>
      <c r="B27" s="60"/>
      <c r="C27" s="60"/>
      <c r="D27" s="61"/>
      <c r="E27" s="62"/>
      <c r="F27" s="61"/>
      <c r="G27" s="61"/>
      <c r="H27" s="61"/>
      <c r="I27" s="61"/>
      <c r="J27" s="61"/>
      <c r="K27" s="61"/>
      <c r="L27" s="63"/>
      <c r="M27" s="61"/>
      <c r="N27" s="61"/>
      <c r="O27" s="64" t="str">
        <f>IF(A27&gt;0,IF(N27="oui",A27,""),"")</f>
        <v/>
      </c>
      <c r="P27" s="65">
        <f>IF(O27&gt;0,IF(G27="Oui",IF(I27="oui",O27,0),0),0)</f>
        <v>0</v>
      </c>
      <c r="Q27" s="66">
        <f>IF(N27="oui",P27,0)</f>
        <v>0</v>
      </c>
      <c r="R27" s="66">
        <f>IF(N27="oui",IF(A27&gt;0,IF(G27="Oui",A27,0),0),0)</f>
        <v>0</v>
      </c>
      <c r="S27" s="67">
        <f>IF(A27&gt;0,IF(G27="Non",A27,0),0)</f>
        <v>0</v>
      </c>
      <c r="T27" s="67">
        <f>IF(S27&gt;0,IF(N27="oui",S27,0),0)</f>
        <v>0</v>
      </c>
      <c r="U27" s="67">
        <f>Q27+S27</f>
        <v>0</v>
      </c>
      <c r="V27" s="67">
        <f>IF(N27="oui",O27,0)</f>
        <v>0</v>
      </c>
      <c r="W27" s="67">
        <f>IF(K27="Date achetée - Contrat de cession",T27+R27,0)</f>
        <v>0</v>
      </c>
      <c r="X27" s="67">
        <f>IF(K27="Date en coréalisation",T27+R27,0)</f>
        <v>0</v>
      </c>
      <c r="Y27" s="67">
        <f>IF(K27="date autoproduite / Promotion",T27+R27,0)</f>
        <v>0</v>
      </c>
      <c r="Z27" s="67">
        <f>IF(K27="Résidence",U27)</f>
        <v>0</v>
      </c>
      <c r="AA27" s="67">
        <f>IF(M27="oui",O27,0)</f>
        <v>0</v>
      </c>
      <c r="AB27" s="68">
        <f>IF(K27="Date achetée - Contrat de cession",IF(V27&gt;0,L27))</f>
        <v>0</v>
      </c>
      <c r="AC27" s="68">
        <f>IF(K27="Date en coréalisation",IF(V27&gt;0,L27))</f>
        <v>0</v>
      </c>
      <c r="AD27" s="69" t="str">
        <f>IF(B27&lt;&gt;"",IF(B27&lt;'5-Recap_a_contrôler'!$B$4,"Oui","Non"),"")</f>
        <v/>
      </c>
      <c r="AE27" s="66">
        <f>IF(A27&gt;0,IF(AD27="Oui",A27,0),0)</f>
        <v>0</v>
      </c>
      <c r="AF27" s="66">
        <f>IF(O27&gt;0,IF(AD27="Oui",O27,0),0)</f>
        <v>0</v>
      </c>
      <c r="AG27" s="66">
        <f>IF(AD27="Oui",U27,0)</f>
        <v>0</v>
      </c>
      <c r="AH27" s="66">
        <f>IF(AD27="Oui",U27,0)</f>
        <v>0</v>
      </c>
      <c r="AI27" s="70"/>
      <c r="AJ27" s="70"/>
      <c r="AK27" s="70"/>
      <c r="AL27" s="70"/>
    </row>
    <row r="28" spans="1:38" ht="28.35" customHeight="1">
      <c r="A28" s="59"/>
      <c r="B28" s="60"/>
      <c r="C28" s="60"/>
      <c r="D28" s="61"/>
      <c r="E28" s="62"/>
      <c r="F28" s="61"/>
      <c r="G28" s="61"/>
      <c r="H28" s="61"/>
      <c r="I28" s="61"/>
      <c r="J28" s="61"/>
      <c r="K28" s="61"/>
      <c r="L28" s="63"/>
      <c r="M28" s="61"/>
      <c r="N28" s="61"/>
      <c r="O28" s="64" t="str">
        <f>IF(A28&gt;0,IF(N28="oui",A28,""),"")</f>
        <v/>
      </c>
      <c r="P28" s="65">
        <f>IF(O28&gt;0,IF(G28="Oui",IF(I28="oui",O28,0),0),0)</f>
        <v>0</v>
      </c>
      <c r="Q28" s="66">
        <f>IF(N28="oui",P28,0)</f>
        <v>0</v>
      </c>
      <c r="R28" s="66">
        <f>IF(N28="oui",IF(A28&gt;0,IF(G28="Oui",A28,0),0),0)</f>
        <v>0</v>
      </c>
      <c r="S28" s="67">
        <f>IF(A28&gt;0,IF(G28="Non",A28,0),0)</f>
        <v>0</v>
      </c>
      <c r="T28" s="67">
        <f>IF(S28&gt;0,IF(N28="oui",S28,0),0)</f>
        <v>0</v>
      </c>
      <c r="U28" s="67">
        <f>Q28+S28</f>
        <v>0</v>
      </c>
      <c r="V28" s="67">
        <f>IF(N28="oui",O28,0)</f>
        <v>0</v>
      </c>
      <c r="W28" s="67">
        <f>IF(K28="Date achetée - Contrat de cession",T28+R28,0)</f>
        <v>0</v>
      </c>
      <c r="X28" s="67">
        <f>IF(K28="Date en coréalisation",T28+R28,0)</f>
        <v>0</v>
      </c>
      <c r="Y28" s="67">
        <f>IF(K28="date autoproduite / Promotion",T28+R28,0)</f>
        <v>0</v>
      </c>
      <c r="Z28" s="67">
        <f>IF(K28="Résidence",U28)</f>
        <v>0</v>
      </c>
      <c r="AA28" s="67">
        <f>IF(M28="oui",O28,0)</f>
        <v>0</v>
      </c>
      <c r="AB28" s="68">
        <f>IF(K28="Date achetée - Contrat de cession",IF(V28&gt;0,L28))</f>
        <v>0</v>
      </c>
      <c r="AC28" s="68">
        <f>IF(K28="Date en coréalisation",IF(V28&gt;0,L28))</f>
        <v>0</v>
      </c>
      <c r="AD28" s="69" t="str">
        <f>IF(B28&lt;&gt;"",IF(B28&lt;'5-Recap_a_contrôler'!$B$4,"Oui","Non"),"")</f>
        <v/>
      </c>
      <c r="AE28" s="66">
        <f>IF(A28&gt;0,IF(AD28="Oui",A28,0),0)</f>
        <v>0</v>
      </c>
      <c r="AF28" s="66">
        <f>IF(O28&gt;0,IF(AD28="Oui",O28,0),0)</f>
        <v>0</v>
      </c>
      <c r="AG28" s="66">
        <f>IF(AD28="Oui",U28,0)</f>
        <v>0</v>
      </c>
      <c r="AH28" s="66">
        <f>IF(AD28="Oui",U28,0)</f>
        <v>0</v>
      </c>
      <c r="AI28" s="70"/>
      <c r="AJ28" s="70"/>
      <c r="AK28" s="70"/>
      <c r="AL28" s="70"/>
    </row>
    <row r="29" spans="1:38" ht="28.35" customHeight="1">
      <c r="A29" s="59"/>
      <c r="B29" s="60"/>
      <c r="C29" s="60"/>
      <c r="D29" s="61"/>
      <c r="E29" s="62"/>
      <c r="F29" s="61"/>
      <c r="G29" s="61"/>
      <c r="H29" s="61"/>
      <c r="I29" s="61"/>
      <c r="J29" s="61"/>
      <c r="K29" s="61"/>
      <c r="L29" s="63"/>
      <c r="M29" s="61"/>
      <c r="N29" s="61"/>
      <c r="O29" s="64" t="str">
        <f>IF(A29&gt;0,IF(N29="oui",A29,""),"")</f>
        <v/>
      </c>
      <c r="P29" s="65">
        <f>IF(O29&gt;0,IF(G29="Oui",IF(I29="oui",O29,0),0),0)</f>
        <v>0</v>
      </c>
      <c r="Q29" s="66">
        <f>IF(N29="oui",P29,0)</f>
        <v>0</v>
      </c>
      <c r="R29" s="66">
        <f>IF(N29="oui",IF(A29&gt;0,IF(G29="Oui",A29,0),0),0)</f>
        <v>0</v>
      </c>
      <c r="S29" s="67">
        <f>IF(A29&gt;0,IF(G29="Non",A29,0),0)</f>
        <v>0</v>
      </c>
      <c r="T29" s="67">
        <f>IF(S29&gt;0,IF(N29="oui",S29,0),0)</f>
        <v>0</v>
      </c>
      <c r="U29" s="67">
        <f>Q29+S29</f>
        <v>0</v>
      </c>
      <c r="V29" s="67">
        <f>IF(N29="oui",O29,0)</f>
        <v>0</v>
      </c>
      <c r="W29" s="67">
        <f>IF(K29="Date achetée - Contrat de cession",T29+R29,0)</f>
        <v>0</v>
      </c>
      <c r="X29" s="67">
        <f>IF(K29="Date en coréalisation",T29+R29,0)</f>
        <v>0</v>
      </c>
      <c r="Y29" s="67">
        <f>IF(K29="date autoproduite / Promotion",T29+R29,0)</f>
        <v>0</v>
      </c>
      <c r="Z29" s="67">
        <f>IF(K29="Résidence",U29)</f>
        <v>0</v>
      </c>
      <c r="AA29" s="67">
        <f>IF(M29="oui",O29,0)</f>
        <v>0</v>
      </c>
      <c r="AB29" s="68">
        <f>IF(K29="Date achetée - Contrat de cession",IF(V29&gt;0,L29))</f>
        <v>0</v>
      </c>
      <c r="AC29" s="68">
        <f>IF(K29="Date en coréalisation",IF(V29&gt;0,L29))</f>
        <v>0</v>
      </c>
      <c r="AD29" s="69" t="str">
        <f>IF(B29&lt;&gt;"",IF(B29&lt;'5-Recap_a_contrôler'!$B$4,"Oui","Non"),"")</f>
        <v/>
      </c>
      <c r="AE29" s="66">
        <f>IF(A29&gt;0,IF(AD29="Oui",A29,0),0)</f>
        <v>0</v>
      </c>
      <c r="AF29" s="66">
        <f>IF(O29&gt;0,IF(AD29="Oui",O29,0),0)</f>
        <v>0</v>
      </c>
      <c r="AG29" s="66">
        <f>IF(AD29="Oui",U29,0)</f>
        <v>0</v>
      </c>
      <c r="AH29" s="66">
        <f>IF(AD29="Oui",U29,0)</f>
        <v>0</v>
      </c>
      <c r="AI29" s="70"/>
      <c r="AJ29" s="70"/>
      <c r="AK29" s="70"/>
      <c r="AL29" s="70"/>
    </row>
    <row r="30" spans="1:38" ht="28.35" customHeight="1">
      <c r="A30" s="59"/>
      <c r="B30" s="60"/>
      <c r="C30" s="60"/>
      <c r="D30" s="61"/>
      <c r="E30" s="62"/>
      <c r="F30" s="61"/>
      <c r="G30" s="61"/>
      <c r="H30" s="61"/>
      <c r="I30" s="61"/>
      <c r="J30" s="61"/>
      <c r="K30" s="61"/>
      <c r="L30" s="63"/>
      <c r="M30" s="61"/>
      <c r="N30" s="61"/>
      <c r="O30" s="64" t="str">
        <f>IF(A30&gt;0,IF(N30="oui",A30,""),"")</f>
        <v/>
      </c>
      <c r="P30" s="65">
        <f>IF(O30&gt;0,IF(G30="Oui",IF(I30="oui",O30,0),0),0)</f>
        <v>0</v>
      </c>
      <c r="Q30" s="66">
        <f>IF(N30="oui",P30,0)</f>
        <v>0</v>
      </c>
      <c r="R30" s="66">
        <f>IF(N30="oui",IF(A30&gt;0,IF(G30="Oui",A30,0),0),0)</f>
        <v>0</v>
      </c>
      <c r="S30" s="67">
        <f>IF(A30&gt;0,IF(G30="Non",A30,0),0)</f>
        <v>0</v>
      </c>
      <c r="T30" s="67">
        <f>IF(S30&gt;0,IF(N30="oui",S30,0),0)</f>
        <v>0</v>
      </c>
      <c r="U30" s="67">
        <f>Q30+S30</f>
        <v>0</v>
      </c>
      <c r="V30" s="67">
        <f>IF(N30="oui",O30,0)</f>
        <v>0</v>
      </c>
      <c r="W30" s="67">
        <f>IF(K30="Date achetée - Contrat de cession",T30+R30,0)</f>
        <v>0</v>
      </c>
      <c r="X30" s="67">
        <f>IF(K30="Date en coréalisation",T30+R30,0)</f>
        <v>0</v>
      </c>
      <c r="Y30" s="67">
        <f>IF(K30="date autoproduite / Promotion",T30+R30,0)</f>
        <v>0</v>
      </c>
      <c r="Z30" s="67">
        <f>IF(K30="Résidence",U30)</f>
        <v>0</v>
      </c>
      <c r="AA30" s="67">
        <f>IF(M30="oui",O30,0)</f>
        <v>0</v>
      </c>
      <c r="AB30" s="68">
        <f>IF(K30="Date achetée - Contrat de cession",IF(V30&gt;0,L30))</f>
        <v>0</v>
      </c>
      <c r="AC30" s="68">
        <f>IF(K30="Date en coréalisation",IF(V30&gt;0,L30))</f>
        <v>0</v>
      </c>
      <c r="AD30" s="69" t="str">
        <f>IF(B30&lt;&gt;"",IF(B30&lt;'5-Recap_a_contrôler'!$B$4,"Oui","Non"),"")</f>
        <v/>
      </c>
      <c r="AE30" s="66">
        <f>IF(A30&gt;0,IF(AD30="Oui",A30,0),0)</f>
        <v>0</v>
      </c>
      <c r="AF30" s="66">
        <f>IF(O30&gt;0,IF(AD30="Oui",O30,0),0)</f>
        <v>0</v>
      </c>
      <c r="AG30" s="66">
        <f>IF(AD30="Oui",U30,0)</f>
        <v>0</v>
      </c>
      <c r="AH30" s="66">
        <f>IF(AD30="Oui",U30,0)</f>
        <v>0</v>
      </c>
      <c r="AI30" s="70"/>
      <c r="AJ30" s="70"/>
      <c r="AK30" s="70"/>
      <c r="AL30" s="70"/>
    </row>
    <row r="31" spans="1:38" ht="28.35" customHeight="1">
      <c r="A31" s="59"/>
      <c r="B31" s="60"/>
      <c r="C31" s="60"/>
      <c r="D31" s="61"/>
      <c r="E31" s="62"/>
      <c r="F31" s="61"/>
      <c r="G31" s="61"/>
      <c r="H31" s="61"/>
      <c r="I31" s="61"/>
      <c r="J31" s="61"/>
      <c r="K31" s="61"/>
      <c r="L31" s="63"/>
      <c r="M31" s="61"/>
      <c r="N31" s="61"/>
      <c r="O31" s="64" t="str">
        <f>IF(A31&gt;0,IF(N31="oui",A31,""),"")</f>
        <v/>
      </c>
      <c r="P31" s="65">
        <f>IF(O31&gt;0,IF(G31="Oui",IF(I31="oui",O31,0),0),0)</f>
        <v>0</v>
      </c>
      <c r="Q31" s="66">
        <f>IF(N31="oui",P31,0)</f>
        <v>0</v>
      </c>
      <c r="R31" s="66">
        <f>IF(N31="oui",IF(A31&gt;0,IF(G31="Oui",A31,0),0),0)</f>
        <v>0</v>
      </c>
      <c r="S31" s="67">
        <f>IF(A31&gt;0,IF(G31="Non",A31,0),0)</f>
        <v>0</v>
      </c>
      <c r="T31" s="67">
        <f>IF(S31&gt;0,IF(N31="oui",S31,0),0)</f>
        <v>0</v>
      </c>
      <c r="U31" s="67">
        <f>Q31+S31</f>
        <v>0</v>
      </c>
      <c r="V31" s="67">
        <f>IF(N31="oui",O31,0)</f>
        <v>0</v>
      </c>
      <c r="W31" s="67">
        <f>IF(K31="Date achetée - Contrat de cession",T31+R31,0)</f>
        <v>0</v>
      </c>
      <c r="X31" s="67">
        <f>IF(K31="Date en coréalisation",T31+R31,0)</f>
        <v>0</v>
      </c>
      <c r="Y31" s="67">
        <f>IF(K31="date autoproduite / Promotion",T31+R31,0)</f>
        <v>0</v>
      </c>
      <c r="Z31" s="67">
        <f>IF(K31="Résidence",U31)</f>
        <v>0</v>
      </c>
      <c r="AA31" s="67">
        <f>IF(M31="oui",O31,0)</f>
        <v>0</v>
      </c>
      <c r="AB31" s="68">
        <f>IF(K31="Date achetée - Contrat de cession",IF(V31&gt;0,L31))</f>
        <v>0</v>
      </c>
      <c r="AC31" s="68">
        <f>IF(K31="Date en coréalisation",IF(V31&gt;0,L31))</f>
        <v>0</v>
      </c>
      <c r="AD31" s="69" t="str">
        <f>IF(B31&lt;&gt;"",IF(B31&lt;'5-Recap_a_contrôler'!$B$4,"Oui","Non"),"")</f>
        <v/>
      </c>
      <c r="AE31" s="66">
        <f>IF(A31&gt;0,IF(AD31="Oui",A31,0),0)</f>
        <v>0</v>
      </c>
      <c r="AF31" s="66">
        <f>IF(O31&gt;0,IF(AD31="Oui",O31,0),0)</f>
        <v>0</v>
      </c>
      <c r="AG31" s="66">
        <f>IF(AD31="Oui",U31,0)</f>
        <v>0</v>
      </c>
      <c r="AH31" s="66">
        <f>IF(AD31="Oui",U31,0)</f>
        <v>0</v>
      </c>
      <c r="AI31" s="70"/>
      <c r="AJ31" s="70"/>
      <c r="AK31" s="70"/>
      <c r="AL31" s="70"/>
    </row>
    <row r="32" spans="1:38" ht="28.35" customHeight="1">
      <c r="A32" s="59"/>
      <c r="B32" s="60"/>
      <c r="C32" s="60"/>
      <c r="D32" s="61"/>
      <c r="E32" s="62"/>
      <c r="F32" s="61"/>
      <c r="G32" s="61"/>
      <c r="H32" s="61"/>
      <c r="I32" s="61"/>
      <c r="J32" s="61"/>
      <c r="K32" s="61"/>
      <c r="L32" s="63"/>
      <c r="M32" s="61"/>
      <c r="N32" s="61"/>
      <c r="O32" s="64" t="str">
        <f>IF(A32&gt;0,IF(N32="oui",A32,""),"")</f>
        <v/>
      </c>
      <c r="P32" s="65">
        <f>IF(O32&gt;0,IF(G32="Oui",IF(I32="oui",O32,0),0),0)</f>
        <v>0</v>
      </c>
      <c r="Q32" s="66">
        <f>IF(N32="oui",P32,0)</f>
        <v>0</v>
      </c>
      <c r="R32" s="66">
        <f>IF(N32="oui",IF(A32&gt;0,IF(G32="Oui",A32,0),0),0)</f>
        <v>0</v>
      </c>
      <c r="S32" s="67">
        <f>IF(A32&gt;0,IF(G32="Non",A32,0),0)</f>
        <v>0</v>
      </c>
      <c r="T32" s="67">
        <f>IF(S32&gt;0,IF(N32="oui",S32,0),0)</f>
        <v>0</v>
      </c>
      <c r="U32" s="67">
        <f>Q32+S32</f>
        <v>0</v>
      </c>
      <c r="V32" s="67">
        <f>IF(N32="oui",O32,0)</f>
        <v>0</v>
      </c>
      <c r="W32" s="67">
        <f>IF(K32="Date achetée - Contrat de cession",T32+R32,0)</f>
        <v>0</v>
      </c>
      <c r="X32" s="67">
        <f>IF(K32="Date en coréalisation",T32+R32,0)</f>
        <v>0</v>
      </c>
      <c r="Y32" s="67">
        <f>IF(K32="date autoproduite / Promotion",T32+R32,0)</f>
        <v>0</v>
      </c>
      <c r="Z32" s="67">
        <f>IF(K32="Résidence",U32)</f>
        <v>0</v>
      </c>
      <c r="AA32" s="67">
        <f>IF(M32="oui",O32,0)</f>
        <v>0</v>
      </c>
      <c r="AB32" s="68">
        <f>IF(K32="Date achetée - Contrat de cession",IF(V32&gt;0,L32))</f>
        <v>0</v>
      </c>
      <c r="AC32" s="68">
        <f>IF(K32="Date en coréalisation",IF(V32&gt;0,L32))</f>
        <v>0</v>
      </c>
      <c r="AD32" s="69" t="str">
        <f>IF(B32&lt;&gt;"",IF(B32&lt;'5-Recap_a_contrôler'!$B$4,"Oui","Non"),"")</f>
        <v/>
      </c>
      <c r="AE32" s="66">
        <f>IF(A32&gt;0,IF(AD32="Oui",A32,0),0)</f>
        <v>0</v>
      </c>
      <c r="AF32" s="66">
        <f>IF(O32&gt;0,IF(AD32="Oui",O32,0),0)</f>
        <v>0</v>
      </c>
      <c r="AG32" s="66">
        <f>IF(AD32="Oui",U32,0)</f>
        <v>0</v>
      </c>
      <c r="AH32" s="66">
        <f>IF(AD32="Oui",U32,0)</f>
        <v>0</v>
      </c>
      <c r="AI32" s="70"/>
      <c r="AJ32" s="70"/>
      <c r="AK32" s="70"/>
      <c r="AL32" s="70"/>
    </row>
    <row r="33" spans="1:38" ht="28.35" customHeight="1">
      <c r="A33" s="59"/>
      <c r="B33" s="60"/>
      <c r="C33" s="60"/>
      <c r="D33" s="61"/>
      <c r="E33" s="62"/>
      <c r="F33" s="61"/>
      <c r="G33" s="61"/>
      <c r="H33" s="61"/>
      <c r="I33" s="61"/>
      <c r="J33" s="61"/>
      <c r="K33" s="61"/>
      <c r="L33" s="63"/>
      <c r="M33" s="61"/>
      <c r="N33" s="61"/>
      <c r="O33" s="64" t="str">
        <f>IF(A33&gt;0,IF(N33="oui",A33,""),"")</f>
        <v/>
      </c>
      <c r="P33" s="65">
        <f>IF(O33&gt;0,IF(G33="Oui",IF(I33="oui",O33,0),0),0)</f>
        <v>0</v>
      </c>
      <c r="Q33" s="66">
        <f>IF(N33="oui",P33,0)</f>
        <v>0</v>
      </c>
      <c r="R33" s="66">
        <f>IF(N33="oui",IF(A33&gt;0,IF(G33="Oui",A33,0),0),0)</f>
        <v>0</v>
      </c>
      <c r="S33" s="67">
        <f>IF(A33&gt;0,IF(G33="Non",A33,0),0)</f>
        <v>0</v>
      </c>
      <c r="T33" s="67">
        <f>IF(S33&gt;0,IF(N33="oui",S33,0),0)</f>
        <v>0</v>
      </c>
      <c r="U33" s="67">
        <f>Q33+S33</f>
        <v>0</v>
      </c>
      <c r="V33" s="67">
        <f>IF(N33="oui",O33,0)</f>
        <v>0</v>
      </c>
      <c r="W33" s="67">
        <f>IF(K33="Date achetée - Contrat de cession",T33+R33,0)</f>
        <v>0</v>
      </c>
      <c r="X33" s="67">
        <f>IF(K33="Date en coréalisation",T33+R33,0)</f>
        <v>0</v>
      </c>
      <c r="Y33" s="67">
        <f>IF(K33="date autoproduite / Promotion",T33+R33,0)</f>
        <v>0</v>
      </c>
      <c r="Z33" s="67">
        <f>IF(K33="Résidence",U33)</f>
        <v>0</v>
      </c>
      <c r="AA33" s="67">
        <f>IF(M33="oui",O33,0)</f>
        <v>0</v>
      </c>
      <c r="AB33" s="68">
        <f>IF(K33="Date achetée - Contrat de cession",IF(V33&gt;0,L33))</f>
        <v>0</v>
      </c>
      <c r="AC33" s="68">
        <f>IF(K33="Date en coréalisation",IF(V33&gt;0,L33))</f>
        <v>0</v>
      </c>
      <c r="AD33" s="69" t="str">
        <f>IF(B33&lt;&gt;"",IF(B33&lt;'5-Recap_a_contrôler'!$B$4,"Oui","Non"),"")</f>
        <v/>
      </c>
      <c r="AE33" s="66">
        <f>IF(A33&gt;0,IF(AD33="Oui",A33,0),0)</f>
        <v>0</v>
      </c>
      <c r="AF33" s="66">
        <f>IF(O33&gt;0,IF(AD33="Oui",O33,0),0)</f>
        <v>0</v>
      </c>
      <c r="AG33" s="66">
        <f>IF(AD33="Oui",U33,0)</f>
        <v>0</v>
      </c>
      <c r="AH33" s="66">
        <f>IF(AD33="Oui",U33,0)</f>
        <v>0</v>
      </c>
      <c r="AI33" s="70"/>
      <c r="AJ33" s="70"/>
      <c r="AK33" s="70"/>
      <c r="AL33" s="70"/>
    </row>
    <row r="34" spans="1:38" ht="28.35" customHeight="1">
      <c r="A34" s="59"/>
      <c r="B34" s="60"/>
      <c r="C34" s="60"/>
      <c r="D34" s="61"/>
      <c r="E34" s="62"/>
      <c r="F34" s="61"/>
      <c r="G34" s="61"/>
      <c r="H34" s="61"/>
      <c r="I34" s="61"/>
      <c r="J34" s="61"/>
      <c r="K34" s="61"/>
      <c r="L34" s="63"/>
      <c r="M34" s="61"/>
      <c r="N34" s="61"/>
      <c r="O34" s="64" t="str">
        <f>IF(A34&gt;0,IF(N34="oui",A34,""),"")</f>
        <v/>
      </c>
      <c r="P34" s="65">
        <f>IF(O34&gt;0,IF(G34="Oui",IF(I34="oui",O34,0),0),0)</f>
        <v>0</v>
      </c>
      <c r="Q34" s="66">
        <f>IF(N34="oui",P34,0)</f>
        <v>0</v>
      </c>
      <c r="R34" s="66">
        <f>IF(N34="oui",IF(A34&gt;0,IF(G34="Oui",A34,0),0),0)</f>
        <v>0</v>
      </c>
      <c r="S34" s="67">
        <f>IF(A34&gt;0,IF(G34="Non",A34,0),0)</f>
        <v>0</v>
      </c>
      <c r="T34" s="67">
        <f>IF(S34&gt;0,IF(N34="oui",S34,0),0)</f>
        <v>0</v>
      </c>
      <c r="U34" s="67">
        <f>Q34+S34</f>
        <v>0</v>
      </c>
      <c r="V34" s="67">
        <f>IF(N34="oui",O34,0)</f>
        <v>0</v>
      </c>
      <c r="W34" s="67">
        <f>IF(K34="Date achetée - Contrat de cession",T34+R34,0)</f>
        <v>0</v>
      </c>
      <c r="X34" s="67">
        <f>IF(K34="Date en coréalisation",T34+R34,0)</f>
        <v>0</v>
      </c>
      <c r="Y34" s="67">
        <f>IF(K34="date autoproduite / Promotion",T34+R34,0)</f>
        <v>0</v>
      </c>
      <c r="Z34" s="67">
        <f>IF(K34="Résidence",U34)</f>
        <v>0</v>
      </c>
      <c r="AA34" s="67">
        <f>IF(M34="oui",O34,0)</f>
        <v>0</v>
      </c>
      <c r="AB34" s="68">
        <f>IF(K34="Date achetée - Contrat de cession",IF(V34&gt;0,L34))</f>
        <v>0</v>
      </c>
      <c r="AC34" s="68">
        <f>IF(K34="Date en coréalisation",IF(V34&gt;0,L34))</f>
        <v>0</v>
      </c>
      <c r="AD34" s="69" t="str">
        <f>IF(B34&lt;&gt;"",IF(B34&lt;'5-Recap_a_contrôler'!$B$4,"Oui","Non"),"")</f>
        <v/>
      </c>
      <c r="AE34" s="66">
        <f>IF(A34&gt;0,IF(AD34="Oui",A34,0),0)</f>
        <v>0</v>
      </c>
      <c r="AF34" s="66">
        <f>IF(O34&gt;0,IF(AD34="Oui",O34,0),0)</f>
        <v>0</v>
      </c>
      <c r="AG34" s="66">
        <f>IF(AD34="Oui",U34,0)</f>
        <v>0</v>
      </c>
      <c r="AH34" s="66">
        <f>IF(AD34="Oui",U34,0)</f>
        <v>0</v>
      </c>
      <c r="AI34" s="70"/>
      <c r="AJ34" s="70"/>
      <c r="AK34" s="70"/>
      <c r="AL34" s="70"/>
    </row>
    <row r="35" spans="1:38" ht="28.35" customHeight="1">
      <c r="A35" s="59"/>
      <c r="B35" s="60"/>
      <c r="C35" s="60"/>
      <c r="D35" s="61"/>
      <c r="E35" s="62"/>
      <c r="F35" s="61"/>
      <c r="G35" s="61"/>
      <c r="H35" s="61"/>
      <c r="I35" s="61"/>
      <c r="J35" s="61"/>
      <c r="K35" s="61"/>
      <c r="L35" s="63"/>
      <c r="M35" s="61"/>
      <c r="N35" s="61"/>
      <c r="O35" s="64" t="str">
        <f>IF(A35&gt;0,IF(N35="oui",A35,""),"")</f>
        <v/>
      </c>
      <c r="P35" s="65">
        <f>IF(O35&gt;0,IF(G35="Oui",IF(I35="oui",O35,0),0),0)</f>
        <v>0</v>
      </c>
      <c r="Q35" s="66">
        <f>IF(N35="oui",P35,0)</f>
        <v>0</v>
      </c>
      <c r="R35" s="66">
        <f>IF(N35="oui",IF(A35&gt;0,IF(G35="Oui",A35,0),0),0)</f>
        <v>0</v>
      </c>
      <c r="S35" s="67">
        <f>IF(A35&gt;0,IF(G35="Non",A35,0),0)</f>
        <v>0</v>
      </c>
      <c r="T35" s="67">
        <f>IF(S35&gt;0,IF(N35="oui",S35,0),0)</f>
        <v>0</v>
      </c>
      <c r="U35" s="67">
        <f>Q35+S35</f>
        <v>0</v>
      </c>
      <c r="V35" s="67">
        <f>IF(N35="oui",O35,0)</f>
        <v>0</v>
      </c>
      <c r="W35" s="67">
        <f>IF(K35="Date achetée - Contrat de cession",T35+R35,0)</f>
        <v>0</v>
      </c>
      <c r="X35" s="67">
        <f>IF(K35="Date en coréalisation",T35+R35,0)</f>
        <v>0</v>
      </c>
      <c r="Y35" s="67">
        <f>IF(K35="date autoproduite / Promotion",T35+R35,0)</f>
        <v>0</v>
      </c>
      <c r="Z35" s="67">
        <f>IF(K35="Résidence",U35)</f>
        <v>0</v>
      </c>
      <c r="AA35" s="67">
        <f>IF(M35="oui",O35,0)</f>
        <v>0</v>
      </c>
      <c r="AB35" s="68">
        <f>IF(K35="Date achetée - Contrat de cession",IF(V35&gt;0,L35))</f>
        <v>0</v>
      </c>
      <c r="AC35" s="68">
        <f>IF(K35="Date en coréalisation",IF(V35&gt;0,L35))</f>
        <v>0</v>
      </c>
      <c r="AD35" s="69" t="str">
        <f>IF(B35&lt;&gt;"",IF(B35&lt;'5-Recap_a_contrôler'!$B$4,"Oui","Non"),"")</f>
        <v/>
      </c>
      <c r="AE35" s="66">
        <f>IF(A35&gt;0,IF(AD35="Oui",A35,0),0)</f>
        <v>0</v>
      </c>
      <c r="AF35" s="66">
        <f>IF(O35&gt;0,IF(AD35="Oui",O35,0),0)</f>
        <v>0</v>
      </c>
      <c r="AG35" s="66">
        <f>IF(AD35="Oui",U35,0)</f>
        <v>0</v>
      </c>
      <c r="AH35" s="66">
        <f>IF(AD35="Oui",U35,0)</f>
        <v>0</v>
      </c>
      <c r="AI35" s="70"/>
      <c r="AJ35" s="70"/>
      <c r="AK35" s="70"/>
      <c r="AL35" s="70"/>
    </row>
    <row r="36" spans="1:38" ht="28.35" customHeight="1">
      <c r="A36" s="59"/>
      <c r="B36" s="60"/>
      <c r="C36" s="60"/>
      <c r="D36" s="61"/>
      <c r="E36" s="62"/>
      <c r="F36" s="61"/>
      <c r="G36" s="61"/>
      <c r="H36" s="61"/>
      <c r="I36" s="61"/>
      <c r="J36" s="61"/>
      <c r="K36" s="61"/>
      <c r="L36" s="63"/>
      <c r="M36" s="61"/>
      <c r="N36" s="61"/>
      <c r="O36" s="64" t="str">
        <f>IF(A36&gt;0,IF(N36="oui",A36,""),"")</f>
        <v/>
      </c>
      <c r="P36" s="65">
        <f>IF(O36&gt;0,IF(G36="Oui",IF(I36="oui",O36,0),0),0)</f>
        <v>0</v>
      </c>
      <c r="Q36" s="66">
        <f>IF(N36="oui",P36,0)</f>
        <v>0</v>
      </c>
      <c r="R36" s="66">
        <f>IF(N36="oui",IF(A36&gt;0,IF(G36="Oui",A36,0),0),0)</f>
        <v>0</v>
      </c>
      <c r="S36" s="67">
        <f>IF(A36&gt;0,IF(G36="Non",A36,0),0)</f>
        <v>0</v>
      </c>
      <c r="T36" s="67">
        <f>IF(S36&gt;0,IF(N36="oui",S36,0),0)</f>
        <v>0</v>
      </c>
      <c r="U36" s="67">
        <f>Q36+S36</f>
        <v>0</v>
      </c>
      <c r="V36" s="67">
        <f>IF(N36="oui",O36,0)</f>
        <v>0</v>
      </c>
      <c r="W36" s="67">
        <f>IF(K36="Date achetée - Contrat de cession",T36+R36,0)</f>
        <v>0</v>
      </c>
      <c r="X36" s="67">
        <f>IF(K36="Date en coréalisation",T36+R36,0)</f>
        <v>0</v>
      </c>
      <c r="Y36" s="67">
        <f>IF(K36="date autoproduite / Promotion",T36+R36,0)</f>
        <v>0</v>
      </c>
      <c r="Z36" s="67">
        <f>IF(K36="Résidence",U36)</f>
        <v>0</v>
      </c>
      <c r="AA36" s="67">
        <f>IF(M36="oui",O36,0)</f>
        <v>0</v>
      </c>
      <c r="AB36" s="68">
        <f>IF(K36="Date achetée - Contrat de cession",IF(V36&gt;0,L36))</f>
        <v>0</v>
      </c>
      <c r="AC36" s="68">
        <f>IF(K36="Date en coréalisation",IF(V36&gt;0,L36))</f>
        <v>0</v>
      </c>
      <c r="AD36" s="69" t="str">
        <f>IF(B36&lt;&gt;"",IF(B36&lt;'5-Recap_a_contrôler'!$B$4,"Oui","Non"),"")</f>
        <v/>
      </c>
      <c r="AE36" s="66">
        <f>IF(A36&gt;0,IF(AD36="Oui",A36,0),0)</f>
        <v>0</v>
      </c>
      <c r="AF36" s="66">
        <f>IF(O36&gt;0,IF(AD36="Oui",O36,0),0)</f>
        <v>0</v>
      </c>
      <c r="AG36" s="66">
        <f>IF(AD36="Oui",U36,0)</f>
        <v>0</v>
      </c>
      <c r="AH36" s="66">
        <f>IF(AD36="Oui",U36,0)</f>
        <v>0</v>
      </c>
      <c r="AI36" s="70"/>
      <c r="AJ36" s="70"/>
      <c r="AK36" s="70"/>
      <c r="AL36" s="70"/>
    </row>
    <row r="37" spans="1:38" ht="28.35" customHeight="1">
      <c r="A37" s="59"/>
      <c r="B37" s="60"/>
      <c r="C37" s="60"/>
      <c r="D37" s="61"/>
      <c r="E37" s="62"/>
      <c r="F37" s="61"/>
      <c r="G37" s="61"/>
      <c r="H37" s="61"/>
      <c r="I37" s="61"/>
      <c r="J37" s="61"/>
      <c r="K37" s="61"/>
      <c r="L37" s="63"/>
      <c r="M37" s="61"/>
      <c r="N37" s="61"/>
      <c r="O37" s="64" t="str">
        <f>IF(A37&gt;0,IF(N37="oui",A37,""),"")</f>
        <v/>
      </c>
      <c r="P37" s="65">
        <f>IF(O37&gt;0,IF(G37="Oui",IF(I37="oui",O37,0),0),0)</f>
        <v>0</v>
      </c>
      <c r="Q37" s="66">
        <f>IF(N37="oui",P37,0)</f>
        <v>0</v>
      </c>
      <c r="R37" s="66">
        <f>IF(N37="oui",IF(A37&gt;0,IF(G37="Oui",A37,0),0),0)</f>
        <v>0</v>
      </c>
      <c r="S37" s="67">
        <f>IF(A37&gt;0,IF(G37="Non",A37,0),0)</f>
        <v>0</v>
      </c>
      <c r="T37" s="67">
        <f>IF(S37&gt;0,IF(N37="oui",S37,0),0)</f>
        <v>0</v>
      </c>
      <c r="U37" s="67">
        <f>Q37+S37</f>
        <v>0</v>
      </c>
      <c r="V37" s="67">
        <f>IF(N37="oui",O37,0)</f>
        <v>0</v>
      </c>
      <c r="W37" s="67">
        <f>IF(K37="Date achetée - Contrat de cession",T37+R37,0)</f>
        <v>0</v>
      </c>
      <c r="X37" s="67">
        <f>IF(K37="Date en coréalisation",T37+R37,0)</f>
        <v>0</v>
      </c>
      <c r="Y37" s="67">
        <f>IF(K37="date autoproduite / Promotion",T37+R37,0)</f>
        <v>0</v>
      </c>
      <c r="Z37" s="67">
        <f>IF(K37="Résidence",U37)</f>
        <v>0</v>
      </c>
      <c r="AA37" s="67">
        <f>IF(M37="oui",O37,0)</f>
        <v>0</v>
      </c>
      <c r="AB37" s="68">
        <f>IF(K37="Date achetée - Contrat de cession",IF(V37&gt;0,L37))</f>
        <v>0</v>
      </c>
      <c r="AC37" s="68">
        <f>IF(K37="Date en coréalisation",IF(V37&gt;0,L37))</f>
        <v>0</v>
      </c>
      <c r="AD37" s="69" t="str">
        <f>IF(B37&lt;&gt;"",IF(B37&lt;'5-Recap_a_contrôler'!$B$4,"Oui","Non"),"")</f>
        <v/>
      </c>
      <c r="AE37" s="66">
        <f>IF(A37&gt;0,IF(AD37="Oui",A37,0),0)</f>
        <v>0</v>
      </c>
      <c r="AF37" s="66">
        <f>IF(O37&gt;0,IF(AD37="Oui",O37,0),0)</f>
        <v>0</v>
      </c>
      <c r="AG37" s="66">
        <f>IF(AD37="Oui",U37,0)</f>
        <v>0</v>
      </c>
      <c r="AH37" s="66">
        <f>IF(AD37="Oui",U37,0)</f>
        <v>0</v>
      </c>
      <c r="AI37" s="70"/>
      <c r="AJ37" s="70"/>
      <c r="AK37" s="70"/>
      <c r="AL37" s="70"/>
    </row>
    <row r="38" spans="1:38" ht="28.35" customHeight="1">
      <c r="A38" s="59"/>
      <c r="B38" s="60"/>
      <c r="C38" s="60"/>
      <c r="D38" s="61"/>
      <c r="E38" s="62"/>
      <c r="F38" s="61"/>
      <c r="G38" s="61"/>
      <c r="H38" s="61"/>
      <c r="I38" s="61"/>
      <c r="J38" s="61"/>
      <c r="K38" s="61"/>
      <c r="L38" s="63"/>
      <c r="M38" s="61"/>
      <c r="N38" s="61"/>
      <c r="O38" s="64" t="str">
        <f>IF(A38&gt;0,IF(N38="oui",A38,""),"")</f>
        <v/>
      </c>
      <c r="P38" s="65">
        <f>IF(O38&gt;0,IF(G38="Oui",IF(I38="oui",O38,0),0),0)</f>
        <v>0</v>
      </c>
      <c r="Q38" s="66">
        <f>IF(N38="oui",P38,0)</f>
        <v>0</v>
      </c>
      <c r="R38" s="66">
        <f>IF(N38="oui",IF(A38&gt;0,IF(G38="Oui",A38,0),0),0)</f>
        <v>0</v>
      </c>
      <c r="S38" s="67">
        <f>IF(A38&gt;0,IF(G38="Non",A38,0),0)</f>
        <v>0</v>
      </c>
      <c r="T38" s="67">
        <f>IF(S38&gt;0,IF(N38="oui",S38,0),0)</f>
        <v>0</v>
      </c>
      <c r="U38" s="67">
        <f>Q38+S38</f>
        <v>0</v>
      </c>
      <c r="V38" s="67">
        <f>IF(N38="oui",O38,0)</f>
        <v>0</v>
      </c>
      <c r="W38" s="67">
        <f>IF(K38="Date achetée - Contrat de cession",T38+R38,0)</f>
        <v>0</v>
      </c>
      <c r="X38" s="67">
        <f>IF(K38="Date en coréalisation",T38+R38,0)</f>
        <v>0</v>
      </c>
      <c r="Y38" s="67">
        <f>IF(K38="date autoproduite / Promotion",T38+R38,0)</f>
        <v>0</v>
      </c>
      <c r="Z38" s="67">
        <f>IF(K38="Résidence",U38)</f>
        <v>0</v>
      </c>
      <c r="AA38" s="67">
        <f>IF(M38="oui",O38,0)</f>
        <v>0</v>
      </c>
      <c r="AB38" s="68">
        <f>IF(K38="Date achetée - Contrat de cession",IF(V38&gt;0,L38))</f>
        <v>0</v>
      </c>
      <c r="AC38" s="68">
        <f>IF(K38="Date en coréalisation",IF(V38&gt;0,L38))</f>
        <v>0</v>
      </c>
      <c r="AD38" s="69" t="str">
        <f>IF(B38&lt;&gt;"",IF(B38&lt;'5-Recap_a_contrôler'!$B$4,"Oui","Non"),"")</f>
        <v/>
      </c>
      <c r="AE38" s="66">
        <f>IF(A38&gt;0,IF(AD38="Oui",A38,0),0)</f>
        <v>0</v>
      </c>
      <c r="AF38" s="66">
        <f>IF(O38&gt;0,IF(AD38="Oui",O38,0),0)</f>
        <v>0</v>
      </c>
      <c r="AG38" s="66">
        <f>IF(AD38="Oui",U38,0)</f>
        <v>0</v>
      </c>
      <c r="AH38" s="66">
        <f>IF(AD38="Oui",U38,0)</f>
        <v>0</v>
      </c>
      <c r="AI38" s="70"/>
      <c r="AJ38" s="70"/>
      <c r="AK38" s="70"/>
      <c r="AL38" s="70"/>
    </row>
    <row r="39" spans="1:38" ht="28.35" customHeight="1">
      <c r="A39" s="59"/>
      <c r="B39" s="60"/>
      <c r="C39" s="60"/>
      <c r="D39" s="61"/>
      <c r="E39" s="62"/>
      <c r="F39" s="61"/>
      <c r="G39" s="61"/>
      <c r="H39" s="61"/>
      <c r="I39" s="61"/>
      <c r="J39" s="61"/>
      <c r="K39" s="61"/>
      <c r="L39" s="63"/>
      <c r="M39" s="61"/>
      <c r="N39" s="61"/>
      <c r="O39" s="64" t="str">
        <f>IF(A39&gt;0,IF(N39="oui",A39,""),"")</f>
        <v/>
      </c>
      <c r="P39" s="65">
        <f>IF(O39&gt;0,IF(G39="Oui",IF(I39="oui",O39,0),0),0)</f>
        <v>0</v>
      </c>
      <c r="Q39" s="66">
        <f>IF(N39="oui",P39,0)</f>
        <v>0</v>
      </c>
      <c r="R39" s="66">
        <f>IF(N39="oui",IF(A39&gt;0,IF(G39="Oui",A39,0),0),0)</f>
        <v>0</v>
      </c>
      <c r="S39" s="67">
        <f>IF(A39&gt;0,IF(G39="Non",A39,0),0)</f>
        <v>0</v>
      </c>
      <c r="T39" s="67">
        <f>IF(S39&gt;0,IF(N39="oui",S39,0),0)</f>
        <v>0</v>
      </c>
      <c r="U39" s="67">
        <f>Q39+S39</f>
        <v>0</v>
      </c>
      <c r="V39" s="67">
        <f>IF(N39="oui",O39,0)</f>
        <v>0</v>
      </c>
      <c r="W39" s="67">
        <f>IF(K39="Date achetée - Contrat de cession",T39+R39,0)</f>
        <v>0</v>
      </c>
      <c r="X39" s="67">
        <f>IF(K39="Date en coréalisation",T39+R39,0)</f>
        <v>0</v>
      </c>
      <c r="Y39" s="67">
        <f>IF(K39="date autoproduite / Promotion",T39+R39,0)</f>
        <v>0</v>
      </c>
      <c r="Z39" s="67">
        <f>IF(K39="Résidence",U39)</f>
        <v>0</v>
      </c>
      <c r="AA39" s="67">
        <f>IF(M39="oui",O39,0)</f>
        <v>0</v>
      </c>
      <c r="AB39" s="68">
        <f>IF(K39="Date achetée - Contrat de cession",IF(V39&gt;0,L39))</f>
        <v>0</v>
      </c>
      <c r="AC39" s="68">
        <f>IF(K39="Date en coréalisation",IF(V39&gt;0,L39))</f>
        <v>0</v>
      </c>
      <c r="AD39" s="69" t="str">
        <f>IF(B39&lt;&gt;"",IF(B39&lt;'5-Recap_a_contrôler'!$B$4,"Oui","Non"),"")</f>
        <v/>
      </c>
      <c r="AE39" s="66">
        <f>IF(A39&gt;0,IF(AD39="Oui",A39,0),0)</f>
        <v>0</v>
      </c>
      <c r="AF39" s="66">
        <f>IF(O39&gt;0,IF(AD39="Oui",O39,0),0)</f>
        <v>0</v>
      </c>
      <c r="AG39" s="66">
        <f>IF(AD39="Oui",U39,0)</f>
        <v>0</v>
      </c>
      <c r="AH39" s="66">
        <f>IF(AD39="Oui",U39,0)</f>
        <v>0</v>
      </c>
      <c r="AI39" s="70"/>
      <c r="AJ39" s="70"/>
      <c r="AK39" s="70"/>
      <c r="AL39" s="70"/>
    </row>
  </sheetData>
  <sheetProtection password="A840" sheet="1" objects="1" scenarios="1"/>
  <autoFilter ref="A1:O39"/>
  <dataValidations count="4">
    <dataValidation type="date" operator="greaterThan" errorTitle="Nombre de représentation" error="Merci d'entrer un nombre de représentations" sqref="BQ1:HX512">
      <formula1>0</formula1>
    </dataValidation>
    <dataValidation operator="greaterThan" sqref="BQ513:HX1024">
      <formula1>43466</formula1>
    </dataValidation>
    <dataValidation type="time" operator="equal" errorTitle="CP" error="Merci d'entrer un code postal complet" sqref="BQ1025:HX1039">
      <formula1>120:0:0</formula1>
    </dataValidation>
    <dataValidation type="list" operator="equal" errorTitle="Donnée obligatoire" error="Donnée invalide, merci de sélectionner Oui ou Non" sqref="A257">
      <formula1>"oui"</formula1>
    </dataValidation>
  </dataValidations>
  <printOptions/>
  <pageMargins left="0.590277777777778" right="0.590277777777778" top="0.784722222222222" bottom="0.590277777777778" header="0.590277777777778" footer="0.511805555555555"/>
  <pageSetup fitToHeight="1" fitToWidth="1" horizontalDpi="300" verticalDpi="300" orientation="landscape" paperSize="77" copies="1"/>
  <headerFooter>
    <oddHeader>&amp;C&amp;14ANNEXE 2 : Calendrier de la tournée</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1:O71"/>
  <sheetViews>
    <sheetView zoomScale="45" zoomScaleNormal="45" workbookViewId="0" topLeftCell="A26">
      <selection activeCell="G47" sqref="G47"/>
    </sheetView>
  </sheetViews>
  <sheetFormatPr defaultColWidth="9.57421875" defaultRowHeight="12.75"/>
  <cols>
    <col min="1" max="1" width="32.421875" style="6" customWidth="1"/>
    <col min="2" max="3" width="11.7109375" style="6" customWidth="1"/>
    <col min="4" max="4" width="1.57421875" style="6" customWidth="1"/>
    <col min="5" max="6" width="11.7109375" style="6" customWidth="1"/>
    <col min="7" max="7" width="11.7109375" style="71" customWidth="1"/>
    <col min="8" max="8" width="3.28125" style="6" customWidth="1"/>
    <col min="9" max="9" width="28.140625" style="6" customWidth="1"/>
    <col min="10" max="11" width="11.7109375" style="6" customWidth="1"/>
    <col min="12" max="12" width="1.57421875" style="6" customWidth="1"/>
    <col min="13" max="14" width="11.7109375" style="6" customWidth="1"/>
    <col min="15" max="15" width="11.7109375" style="71" customWidth="1"/>
    <col min="16" max="257" width="11.421875" style="6" customWidth="1"/>
  </cols>
  <sheetData>
    <row r="1" spans="1:15" ht="20.45" customHeight="1">
      <c r="A1" s="56" t="s">
        <v>96</v>
      </c>
      <c r="B1" s="56"/>
      <c r="C1" s="56"/>
      <c r="D1" s="56"/>
      <c r="E1" s="56"/>
      <c r="F1" s="56"/>
      <c r="G1" s="56"/>
      <c r="H1" s="56"/>
      <c r="I1" s="56"/>
      <c r="J1" s="56"/>
      <c r="K1" s="56"/>
      <c r="L1" s="56"/>
      <c r="M1" s="56"/>
      <c r="N1" s="56"/>
      <c r="O1" s="72"/>
    </row>
    <row r="2" spans="1:15" ht="13.4" customHeight="1">
      <c r="A2" s="73" t="s">
        <v>97</v>
      </c>
      <c r="B2" s="74">
        <f>IF('2-Identifiants'!B8&lt;&gt;"",'2-Identifiants'!B8,"")</f>
        <v>0</v>
      </c>
      <c r="C2" s="74"/>
      <c r="D2" s="74"/>
      <c r="E2" s="74"/>
      <c r="F2" s="74"/>
      <c r="G2" s="74"/>
      <c r="H2" s="74"/>
      <c r="I2" s="74"/>
      <c r="J2" s="74"/>
      <c r="K2" s="74"/>
      <c r="L2" s="74"/>
      <c r="M2" s="74"/>
      <c r="N2" s="74"/>
      <c r="O2" s="75"/>
    </row>
    <row r="3" spans="1:15" ht="13.4" customHeight="1">
      <c r="A3" s="73" t="s">
        <v>98</v>
      </c>
      <c r="B3" s="74">
        <f>IF('2-Identifiants'!B11&lt;&gt;"",'2-Identifiants'!B11,"")</f>
        <v>0</v>
      </c>
      <c r="C3" s="74"/>
      <c r="D3" s="74"/>
      <c r="E3" s="74"/>
      <c r="F3" s="74"/>
      <c r="G3" s="74"/>
      <c r="H3" s="74"/>
      <c r="I3" s="74"/>
      <c r="J3" s="74"/>
      <c r="K3" s="74"/>
      <c r="L3" s="74"/>
      <c r="M3" s="74"/>
      <c r="N3" s="74"/>
      <c r="O3" s="75"/>
    </row>
    <row r="4" spans="1:15" ht="13.4" customHeight="1">
      <c r="A4" s="73" t="s">
        <v>99</v>
      </c>
      <c r="B4" s="76"/>
      <c r="C4" s="76"/>
      <c r="D4" s="76"/>
      <c r="E4" s="76"/>
      <c r="F4" s="76"/>
      <c r="G4" s="76"/>
      <c r="H4" s="76"/>
      <c r="I4" s="76"/>
      <c r="J4" s="76"/>
      <c r="K4" s="76"/>
      <c r="L4" s="76"/>
      <c r="M4" s="76"/>
      <c r="N4" s="76"/>
      <c r="O4" s="75"/>
    </row>
    <row r="5" spans="1:15" ht="13.4" customHeight="1">
      <c r="A5" s="73" t="s">
        <v>100</v>
      </c>
      <c r="B5" s="77">
        <v>0</v>
      </c>
      <c r="C5" s="77"/>
      <c r="D5" s="77"/>
      <c r="E5" s="77"/>
      <c r="F5" s="77"/>
      <c r="G5" s="78"/>
      <c r="H5" s="79"/>
      <c r="I5" s="80" t="s">
        <v>101</v>
      </c>
      <c r="J5" s="81" t="e">
        <f>B5/(C58+C54)</f>
        <v>#DIV/0!</v>
      </c>
      <c r="K5" s="81"/>
      <c r="L5" s="81"/>
      <c r="M5" s="81"/>
      <c r="N5" s="81"/>
      <c r="O5" s="82"/>
    </row>
    <row r="6" spans="1:15" ht="13.4" customHeight="1">
      <c r="A6" s="73" t="s">
        <v>102</v>
      </c>
      <c r="B6" s="77" t="e">
        <f>B5/C66</f>
        <v>#DIV/0!</v>
      </c>
      <c r="C6" s="77"/>
      <c r="D6" s="77"/>
      <c r="E6" s="77"/>
      <c r="F6" s="77"/>
      <c r="G6" s="78"/>
      <c r="H6" s="79"/>
      <c r="I6" s="83" t="s">
        <v>103</v>
      </c>
      <c r="J6" s="84" t="e">
        <f>B5/C58</f>
        <v>#DIV/0!</v>
      </c>
      <c r="K6" s="84"/>
      <c r="L6" s="84"/>
      <c r="M6" s="84"/>
      <c r="N6" s="84"/>
      <c r="O6" s="85"/>
    </row>
    <row r="7" spans="1:15" ht="13.4" customHeight="1">
      <c r="A7" s="86" t="s">
        <v>104</v>
      </c>
      <c r="B7" s="87" t="e">
        <f>B5/C63</f>
        <v>#DIV/0!</v>
      </c>
      <c r="C7" s="87"/>
      <c r="D7" s="87"/>
      <c r="E7" s="87"/>
      <c r="F7" s="87"/>
      <c r="G7" s="88"/>
      <c r="H7" s="79"/>
      <c r="I7" s="89"/>
      <c r="J7" s="89"/>
      <c r="K7" s="89"/>
      <c r="L7" s="89"/>
      <c r="M7" s="89"/>
      <c r="N7" s="90"/>
      <c r="O7" s="91"/>
    </row>
    <row r="8" spans="1:15" ht="13.4" customHeight="1">
      <c r="A8" s="86" t="s">
        <v>105</v>
      </c>
      <c r="B8" s="87" t="e">
        <f>B5/C56</f>
        <v>#DIV/0!</v>
      </c>
      <c r="C8" s="87"/>
      <c r="D8" s="87"/>
      <c r="E8" s="87"/>
      <c r="F8" s="87"/>
      <c r="G8" s="88"/>
      <c r="H8" s="79"/>
      <c r="I8" s="89"/>
      <c r="J8" s="89"/>
      <c r="K8" s="89"/>
      <c r="L8" s="89"/>
      <c r="M8" s="89"/>
      <c r="N8" s="90"/>
      <c r="O8" s="91"/>
    </row>
    <row r="9" spans="1:15" ht="13.4" customHeight="1">
      <c r="A9" s="86" t="s">
        <v>106</v>
      </c>
      <c r="B9" s="87" t="e">
        <f>B5/B56</f>
        <v>#DIV/0!</v>
      </c>
      <c r="C9" s="87"/>
      <c r="D9" s="87"/>
      <c r="E9" s="87"/>
      <c r="F9" s="87"/>
      <c r="G9" s="88"/>
      <c r="H9" s="79"/>
      <c r="I9" s="89"/>
      <c r="J9" s="89"/>
      <c r="K9" s="89"/>
      <c r="L9" s="89"/>
      <c r="M9" s="89"/>
      <c r="N9" s="90"/>
      <c r="O9" s="91"/>
    </row>
    <row r="10" spans="1:15" ht="13.4" customHeight="1">
      <c r="A10" s="73" t="s">
        <v>107</v>
      </c>
      <c r="B10" s="77">
        <f>B5*F56</f>
        <v>0</v>
      </c>
      <c r="C10" s="77"/>
      <c r="D10" s="77"/>
      <c r="E10" s="77"/>
      <c r="F10" s="77"/>
      <c r="G10" s="92"/>
      <c r="H10" s="79"/>
      <c r="I10" s="93"/>
      <c r="J10" s="93"/>
      <c r="K10" s="93"/>
      <c r="L10" s="93"/>
      <c r="M10" s="93"/>
      <c r="N10" s="94"/>
      <c r="O10" s="95"/>
    </row>
    <row r="11" spans="1:15" s="79" customFormat="1" ht="13.4" customHeight="1">
      <c r="A11" s="96" t="s">
        <v>108</v>
      </c>
      <c r="B11" s="97">
        <f>ROUNDUP(B10,-2)</f>
        <v>0</v>
      </c>
      <c r="C11" s="97"/>
      <c r="D11" s="97"/>
      <c r="E11" s="97"/>
      <c r="F11" s="97"/>
      <c r="G11" s="98"/>
      <c r="H11" s="99"/>
      <c r="I11" s="100"/>
      <c r="J11" s="100"/>
      <c r="K11" s="100"/>
      <c r="L11" s="100"/>
      <c r="M11" s="100"/>
      <c r="N11" s="101"/>
      <c r="O11" s="102"/>
    </row>
    <row r="12" spans="1:15" ht="14.65" customHeight="1">
      <c r="A12" s="103"/>
      <c r="B12" s="103"/>
      <c r="C12" s="103"/>
      <c r="D12" s="103"/>
      <c r="E12" s="103"/>
      <c r="F12" s="103"/>
      <c r="G12" s="103"/>
      <c r="H12" s="103"/>
      <c r="I12" s="103"/>
      <c r="J12" s="103"/>
      <c r="K12" s="103"/>
      <c r="L12" s="103"/>
      <c r="M12" s="103"/>
      <c r="N12" s="103"/>
      <c r="O12" s="104"/>
    </row>
    <row r="13" spans="1:15" ht="14.65" customHeight="1">
      <c r="A13" s="105" t="s">
        <v>109</v>
      </c>
      <c r="B13" s="106" t="s">
        <v>110</v>
      </c>
      <c r="C13" s="106" t="s">
        <v>110</v>
      </c>
      <c r="E13" s="107" t="s">
        <v>111</v>
      </c>
      <c r="F13" s="107" t="s">
        <v>111</v>
      </c>
      <c r="G13" s="108" t="s">
        <v>112</v>
      </c>
      <c r="H13" s="79"/>
      <c r="I13" s="105">
        <f>A13</f>
        <v>0</v>
      </c>
      <c r="J13" s="106" t="s">
        <v>110</v>
      </c>
      <c r="K13" s="106" t="s">
        <v>110</v>
      </c>
      <c r="M13" s="107" t="s">
        <v>111</v>
      </c>
      <c r="N13" s="107" t="s">
        <v>111</v>
      </c>
      <c r="O13" s="109" t="s">
        <v>112</v>
      </c>
    </row>
    <row r="14" spans="1:15" s="79" customFormat="1" ht="28.1" customHeight="1">
      <c r="A14" s="105"/>
      <c r="B14" s="105" t="s">
        <v>113</v>
      </c>
      <c r="C14" s="105" t="s">
        <v>114</v>
      </c>
      <c r="E14" s="105" t="s">
        <v>113</v>
      </c>
      <c r="F14" s="105" t="s">
        <v>114</v>
      </c>
      <c r="G14" s="110" t="s">
        <v>114</v>
      </c>
      <c r="I14" s="105"/>
      <c r="J14" s="105">
        <f>B14</f>
        <v>0</v>
      </c>
      <c r="K14" s="105">
        <f>C14</f>
        <v>0</v>
      </c>
      <c r="M14" s="105" t="s">
        <v>113</v>
      </c>
      <c r="N14" s="105" t="s">
        <v>114</v>
      </c>
      <c r="O14" s="111" t="s">
        <v>114</v>
      </c>
    </row>
    <row r="15" spans="1:15" ht="14.65" customHeight="1">
      <c r="A15" s="112" t="s">
        <v>115</v>
      </c>
      <c r="B15" s="112"/>
      <c r="C15" s="112"/>
      <c r="E15" s="107"/>
      <c r="F15" s="107"/>
      <c r="G15" s="108"/>
      <c r="I15" s="106" t="s">
        <v>116</v>
      </c>
      <c r="J15" s="106" t="s">
        <v>110</v>
      </c>
      <c r="K15" s="106" t="s">
        <v>110</v>
      </c>
      <c r="M15" s="107" t="s">
        <v>111</v>
      </c>
      <c r="N15" s="107" t="s">
        <v>111</v>
      </c>
      <c r="O15" s="109" t="s">
        <v>112</v>
      </c>
    </row>
    <row r="16" spans="1:15" ht="14.65" customHeight="1">
      <c r="A16" s="113" t="s">
        <v>117</v>
      </c>
      <c r="B16" s="114"/>
      <c r="C16" s="114"/>
      <c r="E16" s="114"/>
      <c r="F16" s="114"/>
      <c r="G16" s="115"/>
      <c r="I16" s="116" t="s">
        <v>118</v>
      </c>
      <c r="J16" s="117">
        <f>'5-Recap_a_contrôler'!B34</f>
        <v>0</v>
      </c>
      <c r="K16" s="117">
        <f>SUM('3-Tableau_dates'!AB2:AB39)</f>
        <v>0</v>
      </c>
      <c r="M16" s="118"/>
      <c r="N16" s="119">
        <f>'6-REALISE-Depenses_Recettes_de_'!K22</f>
        <v>0</v>
      </c>
      <c r="O16" s="120"/>
    </row>
    <row r="17" spans="1:15" ht="14.65" customHeight="1">
      <c r="A17" s="113" t="s">
        <v>119</v>
      </c>
      <c r="B17" s="114"/>
      <c r="C17" s="114"/>
      <c r="E17" s="114"/>
      <c r="F17" s="114"/>
      <c r="G17" s="115"/>
      <c r="I17" s="116" t="s">
        <v>120</v>
      </c>
      <c r="J17" s="117">
        <f>SUMIF('3-Tableau_dates'!K2:K39,"Date en coréalisation",'3-Tableau_dates'!L2:L39)</f>
        <v>0</v>
      </c>
      <c r="K17" s="117">
        <f>SUM('3-Tableau_dates'!AC2:AC39)</f>
        <v>0</v>
      </c>
      <c r="M17" s="118"/>
      <c r="N17" s="119">
        <f>'6-REALISE-Depenses_Recettes_de_'!L22</f>
        <v>0</v>
      </c>
      <c r="O17" s="120"/>
    </row>
    <row r="18" spans="1:15" ht="14.65" customHeight="1">
      <c r="A18" s="113" t="s">
        <v>121</v>
      </c>
      <c r="B18" s="114"/>
      <c r="C18" s="114"/>
      <c r="E18" s="114"/>
      <c r="F18" s="114"/>
      <c r="G18" s="115"/>
      <c r="I18" s="113" t="s">
        <v>122</v>
      </c>
      <c r="J18" s="118"/>
      <c r="K18" s="118"/>
      <c r="M18" s="118"/>
      <c r="N18" s="118"/>
      <c r="O18" s="120"/>
    </row>
    <row r="19" spans="1:15" ht="14.65" customHeight="1">
      <c r="A19" s="113" t="s">
        <v>123</v>
      </c>
      <c r="B19" s="114"/>
      <c r="C19" s="114"/>
      <c r="E19" s="114"/>
      <c r="F19" s="114"/>
      <c r="G19" s="115"/>
      <c r="I19" s="113" t="s">
        <v>124</v>
      </c>
      <c r="J19" s="121">
        <f>SUM(J20:J22)</f>
        <v>0</v>
      </c>
      <c r="K19" s="121">
        <f>SUM(K20:K22)</f>
        <v>0</v>
      </c>
      <c r="M19" s="121">
        <f>SUM(M20:M22)</f>
        <v>0</v>
      </c>
      <c r="N19" s="121">
        <f>SUM(N20:N22)</f>
        <v>0</v>
      </c>
      <c r="O19" s="120">
        <f>SUM(O20:O22)</f>
        <v>0</v>
      </c>
    </row>
    <row r="20" spans="1:15" ht="14.65" customHeight="1">
      <c r="A20" s="112" t="s">
        <v>125</v>
      </c>
      <c r="B20" s="122">
        <f>SUM(B16:B19)</f>
        <v>0</v>
      </c>
      <c r="C20" s="122">
        <f>SUM(C16:C19)</f>
        <v>0</v>
      </c>
      <c r="E20" s="122">
        <f>SUM(E16:E19)</f>
        <v>0</v>
      </c>
      <c r="F20" s="122">
        <f>SUM(F16:F19)</f>
        <v>0</v>
      </c>
      <c r="G20" s="123">
        <f>SUM(G16:G19)</f>
        <v>0</v>
      </c>
      <c r="I20" s="124"/>
      <c r="J20" s="118"/>
      <c r="K20" s="118"/>
      <c r="M20" s="118"/>
      <c r="N20" s="118"/>
      <c r="O20" s="120"/>
    </row>
    <row r="21" spans="1:15" ht="14.65" customHeight="1">
      <c r="A21" s="125"/>
      <c r="B21" s="126"/>
      <c r="C21" s="126"/>
      <c r="E21" s="126"/>
      <c r="F21" s="126"/>
      <c r="G21" s="127"/>
      <c r="I21" s="124"/>
      <c r="J21" s="118"/>
      <c r="K21" s="118"/>
      <c r="M21" s="118"/>
      <c r="N21" s="118"/>
      <c r="O21" s="120"/>
    </row>
    <row r="22" spans="1:15" ht="14.65" customHeight="1">
      <c r="A22" s="112" t="s">
        <v>126</v>
      </c>
      <c r="B22" s="112"/>
      <c r="C22" s="112"/>
      <c r="E22" s="107"/>
      <c r="F22" s="107"/>
      <c r="G22" s="128"/>
      <c r="I22" s="124"/>
      <c r="J22" s="118"/>
      <c r="K22" s="118"/>
      <c r="M22" s="118"/>
      <c r="N22" s="118"/>
      <c r="O22" s="120"/>
    </row>
    <row r="23" spans="1:15" ht="21.75" customHeight="1">
      <c r="A23" s="113" t="s">
        <v>127</v>
      </c>
      <c r="B23" s="114"/>
      <c r="C23" s="114"/>
      <c r="D23" s="129"/>
      <c r="E23" s="114"/>
      <c r="F23" s="114"/>
      <c r="G23" s="115"/>
      <c r="I23" s="113" t="s">
        <v>128</v>
      </c>
      <c r="J23" s="121">
        <f>SUM(J24:J26)</f>
        <v>0</v>
      </c>
      <c r="K23" s="121">
        <f>SUM(K24:K26)</f>
        <v>0</v>
      </c>
      <c r="M23" s="121">
        <f>SUM(M24:M26)</f>
        <v>0</v>
      </c>
      <c r="N23" s="121">
        <f>SUM(N24:N26)</f>
        <v>0</v>
      </c>
      <c r="O23" s="120">
        <f>SUM(O24:O26)</f>
        <v>0</v>
      </c>
    </row>
    <row r="24" spans="1:15" ht="14.65" customHeight="1">
      <c r="A24" s="113" t="s">
        <v>129</v>
      </c>
      <c r="B24" s="114"/>
      <c r="C24" s="114"/>
      <c r="D24" s="129"/>
      <c r="E24" s="114"/>
      <c r="F24" s="114"/>
      <c r="G24" s="115"/>
      <c r="I24" s="124"/>
      <c r="J24" s="118"/>
      <c r="K24" s="118"/>
      <c r="M24" s="118"/>
      <c r="N24" s="118"/>
      <c r="O24" s="120"/>
    </row>
    <row r="25" spans="1:15" ht="14.65" customHeight="1">
      <c r="A25" s="113" t="s">
        <v>130</v>
      </c>
      <c r="B25" s="114"/>
      <c r="C25" s="114"/>
      <c r="D25" s="129"/>
      <c r="E25" s="114"/>
      <c r="F25" s="114"/>
      <c r="G25" s="115"/>
      <c r="I25" s="124"/>
      <c r="J25" s="118"/>
      <c r="K25" s="118"/>
      <c r="M25" s="118"/>
      <c r="N25" s="118"/>
      <c r="O25" s="120"/>
    </row>
    <row r="26" spans="1:15" ht="14.65" customHeight="1">
      <c r="A26" s="113" t="s">
        <v>131</v>
      </c>
      <c r="B26" s="114"/>
      <c r="C26" s="114"/>
      <c r="D26" s="129"/>
      <c r="E26" s="114"/>
      <c r="F26" s="114"/>
      <c r="G26" s="115"/>
      <c r="I26" s="124"/>
      <c r="J26" s="118"/>
      <c r="K26" s="118"/>
      <c r="M26" s="118"/>
      <c r="N26" s="118"/>
      <c r="O26" s="120"/>
    </row>
    <row r="27" spans="1:15" ht="14.65" customHeight="1">
      <c r="A27" s="113" t="s">
        <v>132</v>
      </c>
      <c r="B27" s="114"/>
      <c r="C27" s="114"/>
      <c r="D27" s="129"/>
      <c r="E27" s="114"/>
      <c r="F27" s="114"/>
      <c r="G27" s="115"/>
      <c r="I27" s="106" t="s">
        <v>133</v>
      </c>
      <c r="J27" s="122">
        <f>J23+J19+J17+J16</f>
        <v>0</v>
      </c>
      <c r="K27" s="122">
        <f>K23+K19+K17+K16</f>
        <v>0</v>
      </c>
      <c r="M27" s="122">
        <f>M23+M19+M17+M16</f>
        <v>0</v>
      </c>
      <c r="N27" s="122">
        <f>N23+N19+N17+N16</f>
        <v>0</v>
      </c>
      <c r="O27" s="123">
        <f>O23+O19+O17+O16</f>
        <v>0</v>
      </c>
    </row>
    <row r="28" spans="1:15" ht="14.65" customHeight="1">
      <c r="A28" s="112" t="s">
        <v>134</v>
      </c>
      <c r="B28" s="122">
        <f>SUM(B23:B27)</f>
        <v>0</v>
      </c>
      <c r="C28" s="122">
        <f>SUM(C23:C27)</f>
        <v>0</v>
      </c>
      <c r="D28" s="129"/>
      <c r="E28" s="122">
        <f>SUM(E23:E27)</f>
        <v>0</v>
      </c>
      <c r="F28" s="122">
        <f>SUM(F23:F27)</f>
        <v>0</v>
      </c>
      <c r="G28" s="123">
        <f>SUM(G23:G27)</f>
        <v>0</v>
      </c>
      <c r="I28" s="130"/>
      <c r="J28" s="130"/>
      <c r="K28" s="130"/>
      <c r="M28" s="130"/>
      <c r="N28" s="131"/>
      <c r="O28" s="132"/>
    </row>
    <row r="29" spans="1:15" ht="14.65" customHeight="1">
      <c r="A29" s="125"/>
      <c r="B29" s="126"/>
      <c r="C29" s="126"/>
      <c r="E29" s="126"/>
      <c r="F29" s="126"/>
      <c r="G29" s="127"/>
      <c r="I29" s="130"/>
      <c r="J29" s="130"/>
      <c r="K29" s="130"/>
      <c r="M29" s="130"/>
      <c r="N29" s="131"/>
      <c r="O29" s="132"/>
    </row>
    <row r="30" spans="1:15" ht="14.65" customHeight="1">
      <c r="A30" s="112" t="s">
        <v>135</v>
      </c>
      <c r="B30" s="112"/>
      <c r="C30" s="112"/>
      <c r="E30" s="107"/>
      <c r="F30" s="107"/>
      <c r="G30" s="133"/>
      <c r="I30" s="130"/>
      <c r="J30" s="130"/>
      <c r="K30" s="130"/>
      <c r="M30" s="130"/>
      <c r="N30" s="131"/>
      <c r="O30" s="132"/>
    </row>
    <row r="31" spans="1:15" ht="14.65" customHeight="1">
      <c r="A31" s="113" t="s">
        <v>136</v>
      </c>
      <c r="B31" s="114"/>
      <c r="C31" s="114"/>
      <c r="E31" s="114"/>
      <c r="F31" s="114"/>
      <c r="G31" s="115"/>
      <c r="I31" s="130"/>
      <c r="J31" s="130"/>
      <c r="K31" s="130"/>
      <c r="M31" s="130"/>
      <c r="N31" s="131"/>
      <c r="O31" s="132"/>
    </row>
    <row r="32" spans="1:15" ht="14.65" customHeight="1">
      <c r="A32" s="113" t="s">
        <v>137</v>
      </c>
      <c r="B32" s="114"/>
      <c r="C32" s="114"/>
      <c r="E32" s="114"/>
      <c r="F32" s="114"/>
      <c r="G32" s="115"/>
      <c r="I32" s="130"/>
      <c r="J32" s="130"/>
      <c r="K32" s="130"/>
      <c r="M32" s="130"/>
      <c r="N32" s="131"/>
      <c r="O32" s="132"/>
    </row>
    <row r="33" spans="1:15" ht="14.65" customHeight="1">
      <c r="A33" s="134" t="s">
        <v>138</v>
      </c>
      <c r="B33" s="114"/>
      <c r="C33" s="114"/>
      <c r="E33" s="114"/>
      <c r="F33" s="135">
        <f>'6-REALISE-Depenses_Recettes_de_'!C22</f>
        <v>0</v>
      </c>
      <c r="G33" s="115"/>
      <c r="I33" s="130"/>
      <c r="J33" s="130"/>
      <c r="K33" s="130"/>
      <c r="M33" s="130"/>
      <c r="N33" s="131"/>
      <c r="O33" s="132"/>
    </row>
    <row r="34" spans="1:15" ht="14.65" customHeight="1">
      <c r="A34" s="134" t="s">
        <v>139</v>
      </c>
      <c r="B34" s="114"/>
      <c r="C34" s="114"/>
      <c r="E34" s="114"/>
      <c r="F34" s="135">
        <f>'6-REALISE-Depenses_Recettes_de_'!D22</f>
        <v>0</v>
      </c>
      <c r="G34" s="115"/>
      <c r="I34" s="130"/>
      <c r="J34" s="130"/>
      <c r="K34" s="130"/>
      <c r="M34" s="130"/>
      <c r="N34" s="131"/>
      <c r="O34" s="132"/>
    </row>
    <row r="35" spans="1:15" ht="14.65" customHeight="1">
      <c r="A35" s="113" t="s">
        <v>140</v>
      </c>
      <c r="B35" s="114"/>
      <c r="C35" s="114"/>
      <c r="E35" s="114"/>
      <c r="F35" s="114"/>
      <c r="G35" s="115"/>
      <c r="I35" s="130"/>
      <c r="J35" s="130"/>
      <c r="K35" s="130"/>
      <c r="M35" s="130"/>
      <c r="N35" s="131"/>
      <c r="O35" s="132"/>
    </row>
    <row r="36" spans="1:15" ht="14.65" customHeight="1">
      <c r="A36" s="113" t="s">
        <v>132</v>
      </c>
      <c r="B36" s="114"/>
      <c r="C36" s="114"/>
      <c r="E36" s="114"/>
      <c r="F36" s="114"/>
      <c r="G36" s="115"/>
      <c r="I36" s="130"/>
      <c r="J36" s="130"/>
      <c r="K36" s="130"/>
      <c r="M36" s="130"/>
      <c r="N36" s="131"/>
      <c r="O36" s="132"/>
    </row>
    <row r="37" spans="1:15" ht="14.65" customHeight="1">
      <c r="A37" s="112" t="s">
        <v>141</v>
      </c>
      <c r="B37" s="122">
        <f>SUM(B31:B36)</f>
        <v>0</v>
      </c>
      <c r="C37" s="122">
        <f>SUM(C31:C36)</f>
        <v>0</v>
      </c>
      <c r="E37" s="122">
        <f>SUM(E31:E36)</f>
        <v>0</v>
      </c>
      <c r="F37" s="122">
        <f>SUM(F31:F36)</f>
        <v>0</v>
      </c>
      <c r="G37" s="123">
        <f>SUM(G31:G36)</f>
        <v>0</v>
      </c>
      <c r="I37" s="130"/>
      <c r="J37" s="130"/>
      <c r="K37" s="130"/>
      <c r="M37" s="130"/>
      <c r="N37" s="131"/>
      <c r="O37" s="132"/>
    </row>
    <row r="38" spans="1:15" ht="14.65" customHeight="1">
      <c r="A38" s="125"/>
      <c r="B38" s="126"/>
      <c r="C38" s="126"/>
      <c r="E38" s="126"/>
      <c r="F38" s="126"/>
      <c r="G38" s="127"/>
      <c r="I38" s="130"/>
      <c r="J38" s="130"/>
      <c r="K38" s="130"/>
      <c r="M38" s="130"/>
      <c r="N38" s="131"/>
      <c r="O38" s="132"/>
    </row>
    <row r="39" spans="1:15" ht="14.65" customHeight="1">
      <c r="A39" s="112" t="s">
        <v>142</v>
      </c>
      <c r="B39" s="112"/>
      <c r="C39" s="112"/>
      <c r="E39" s="107"/>
      <c r="F39" s="107"/>
      <c r="G39" s="133"/>
      <c r="I39" s="130"/>
      <c r="J39" s="130"/>
      <c r="K39" s="130"/>
      <c r="M39" s="130"/>
      <c r="N39" s="131"/>
      <c r="O39" s="132"/>
    </row>
    <row r="40" spans="1:15" ht="14.65" customHeight="1">
      <c r="A40" s="113" t="s">
        <v>143</v>
      </c>
      <c r="B40" s="114"/>
      <c r="C40" s="114"/>
      <c r="E40" s="114"/>
      <c r="F40" s="114"/>
      <c r="G40" s="115"/>
      <c r="I40" s="130"/>
      <c r="J40" s="130"/>
      <c r="K40" s="130"/>
      <c r="M40" s="130"/>
      <c r="N40" s="131"/>
      <c r="O40" s="132"/>
    </row>
    <row r="41" spans="1:15" ht="14.65" customHeight="1">
      <c r="A41" s="113" t="s">
        <v>144</v>
      </c>
      <c r="B41" s="114"/>
      <c r="C41" s="114"/>
      <c r="E41" s="114"/>
      <c r="F41" s="114"/>
      <c r="G41" s="115"/>
      <c r="I41" s="130"/>
      <c r="J41" s="130"/>
      <c r="K41" s="130"/>
      <c r="M41" s="130"/>
      <c r="N41" s="131"/>
      <c r="O41" s="132"/>
    </row>
    <row r="42" spans="1:15" ht="14.65" customHeight="1">
      <c r="A42" s="113" t="s">
        <v>145</v>
      </c>
      <c r="B42" s="114"/>
      <c r="C42" s="114"/>
      <c r="E42" s="114"/>
      <c r="F42" s="114"/>
      <c r="G42" s="115"/>
      <c r="I42" s="130"/>
      <c r="J42" s="130"/>
      <c r="K42" s="130"/>
      <c r="M42" s="130"/>
      <c r="N42" s="131"/>
      <c r="O42" s="132"/>
    </row>
    <row r="43" spans="1:15" ht="14.65" customHeight="1">
      <c r="A43" s="112" t="s">
        <v>146</v>
      </c>
      <c r="B43" s="122">
        <f>SUM(B40:B42)</f>
        <v>0</v>
      </c>
      <c r="C43" s="122">
        <f>SUM(C40:C42)</f>
        <v>0</v>
      </c>
      <c r="E43" s="122">
        <f>SUM(E40:E42)</f>
        <v>0</v>
      </c>
      <c r="F43" s="122">
        <f>SUM(F40:F42)</f>
        <v>0</v>
      </c>
      <c r="G43" s="123">
        <f>SUM(G40:G42)</f>
        <v>0</v>
      </c>
      <c r="I43" s="130"/>
      <c r="J43" s="130"/>
      <c r="K43" s="130"/>
      <c r="M43" s="130"/>
      <c r="N43" s="131"/>
      <c r="O43" s="132"/>
    </row>
    <row r="44" spans="1:15" ht="14.65" customHeight="1">
      <c r="A44" s="125"/>
      <c r="B44" s="126"/>
      <c r="C44" s="126"/>
      <c r="E44" s="126"/>
      <c r="F44" s="126"/>
      <c r="G44" s="127"/>
      <c r="I44" s="130"/>
      <c r="J44" s="130"/>
      <c r="K44" s="130"/>
      <c r="M44" s="130"/>
      <c r="N44" s="131"/>
      <c r="O44" s="132"/>
    </row>
    <row r="45" spans="1:15" ht="14.65" customHeight="1">
      <c r="A45" s="112" t="s">
        <v>147</v>
      </c>
      <c r="B45" s="112"/>
      <c r="C45" s="112"/>
      <c r="E45" s="107"/>
      <c r="F45" s="107"/>
      <c r="G45" s="133"/>
      <c r="I45" s="130"/>
      <c r="J45" s="130"/>
      <c r="K45" s="130"/>
      <c r="M45" s="130"/>
      <c r="N45" s="131"/>
      <c r="O45" s="132"/>
    </row>
    <row r="46" spans="1:15" ht="14.65" customHeight="1">
      <c r="A46" s="136" t="s">
        <v>148</v>
      </c>
      <c r="B46" s="114"/>
      <c r="C46" s="114"/>
      <c r="E46" s="114"/>
      <c r="F46" s="135">
        <f>'6-REALISE-Depenses_Recettes_de_'!E22</f>
        <v>0</v>
      </c>
      <c r="G46" s="115"/>
      <c r="I46" s="130"/>
      <c r="J46" s="130"/>
      <c r="K46" s="130"/>
      <c r="M46" s="130"/>
      <c r="N46" s="131"/>
      <c r="O46" s="132"/>
    </row>
    <row r="47" spans="1:15" ht="14.65" customHeight="1">
      <c r="A47" s="136" t="s">
        <v>149</v>
      </c>
      <c r="B47" s="114"/>
      <c r="C47" s="114"/>
      <c r="E47" s="114"/>
      <c r="F47" s="135">
        <f>'6-REALISE-Depenses_Recettes_de_'!F22</f>
        <v>0</v>
      </c>
      <c r="G47" s="115"/>
      <c r="I47" s="130"/>
      <c r="J47" s="130"/>
      <c r="K47" s="130"/>
      <c r="M47" s="130"/>
      <c r="N47" s="131"/>
      <c r="O47" s="132"/>
    </row>
    <row r="48" spans="1:15" ht="14.65" customHeight="1">
      <c r="A48" s="136" t="s">
        <v>150</v>
      </c>
      <c r="B48" s="114"/>
      <c r="C48" s="114"/>
      <c r="E48" s="114"/>
      <c r="F48" s="135">
        <f>'6-REALISE-Depenses_Recettes_de_'!G22</f>
        <v>0</v>
      </c>
      <c r="G48" s="115"/>
      <c r="I48" s="130"/>
      <c r="J48" s="130"/>
      <c r="K48" s="130"/>
      <c r="M48" s="130"/>
      <c r="N48" s="131"/>
      <c r="O48" s="132"/>
    </row>
    <row r="49" spans="1:15" ht="14.65" customHeight="1">
      <c r="A49" s="136" t="s">
        <v>151</v>
      </c>
      <c r="B49" s="114"/>
      <c r="C49" s="114"/>
      <c r="E49" s="114"/>
      <c r="F49" s="135">
        <f>'6-REALISE-Depenses_Recettes_de_'!H22</f>
        <v>0</v>
      </c>
      <c r="G49" s="115"/>
      <c r="I49" s="130"/>
      <c r="J49" s="130"/>
      <c r="K49" s="130"/>
      <c r="M49" s="130"/>
      <c r="N49" s="131"/>
      <c r="O49" s="132"/>
    </row>
    <row r="50" spans="1:15" ht="14.65" customHeight="1">
      <c r="A50" s="136" t="s">
        <v>152</v>
      </c>
      <c r="B50" s="114"/>
      <c r="C50" s="114"/>
      <c r="E50" s="114"/>
      <c r="F50" s="135">
        <f>'6-REALISE-Depenses_Recettes_de_'!I22</f>
        <v>0</v>
      </c>
      <c r="G50" s="115"/>
      <c r="I50" s="130"/>
      <c r="J50" s="130"/>
      <c r="K50" s="130"/>
      <c r="M50" s="130"/>
      <c r="N50" s="131"/>
      <c r="O50" s="132"/>
    </row>
    <row r="51" spans="1:15" ht="22.35" customHeight="1">
      <c r="A51" s="136" t="s">
        <v>153</v>
      </c>
      <c r="B51" s="114"/>
      <c r="C51" s="114"/>
      <c r="E51" s="114"/>
      <c r="F51" s="135">
        <f>'6-REALISE-Depenses_Recettes_de_'!J22</f>
        <v>0</v>
      </c>
      <c r="G51" s="115"/>
      <c r="I51" s="130"/>
      <c r="J51" s="130"/>
      <c r="K51" s="130"/>
      <c r="M51" s="130"/>
      <c r="N51" s="131"/>
      <c r="O51" s="132"/>
    </row>
    <row r="52" spans="1:15" ht="14.65" customHeight="1">
      <c r="A52" s="112" t="s">
        <v>154</v>
      </c>
      <c r="B52" s="122">
        <f>SUM(B46:B51)</f>
        <v>0</v>
      </c>
      <c r="C52" s="122">
        <f>SUM(C46:C51)</f>
        <v>0</v>
      </c>
      <c r="E52" s="122">
        <f>SUM(E46:E51)</f>
        <v>0</v>
      </c>
      <c r="F52" s="122">
        <f>SUM(F46:F51)</f>
        <v>0</v>
      </c>
      <c r="G52" s="123">
        <f>SUM(G46:G51)</f>
        <v>0</v>
      </c>
      <c r="I52" s="130"/>
      <c r="J52" s="130"/>
      <c r="K52" s="130"/>
      <c r="M52" s="130"/>
      <c r="N52" s="131"/>
      <c r="O52" s="132"/>
    </row>
    <row r="53" spans="1:15" ht="14.65" customHeight="1">
      <c r="A53" s="137"/>
      <c r="B53" s="138"/>
      <c r="C53" s="138"/>
      <c r="E53" s="138"/>
      <c r="F53" s="138"/>
      <c r="G53" s="139"/>
      <c r="I53" s="130"/>
      <c r="J53" s="130"/>
      <c r="K53" s="130"/>
      <c r="M53" s="130"/>
      <c r="N53" s="131"/>
      <c r="O53" s="132"/>
    </row>
    <row r="54" spans="1:15" ht="14.65" customHeight="1">
      <c r="A54" s="140" t="s">
        <v>155</v>
      </c>
      <c r="B54" s="122">
        <f>0.2*(B52+B43+B37+B28+B20)</f>
        <v>0</v>
      </c>
      <c r="C54" s="122">
        <f>0.2*(C52+C43+C37+C28+C20)</f>
        <v>0</v>
      </c>
      <c r="E54" s="122">
        <f>0.2*(E52+E43+E37+E28+E20)</f>
        <v>0</v>
      </c>
      <c r="F54" s="122">
        <f>0.2*(F52+F43+F37+F28+F20)</f>
        <v>0</v>
      </c>
      <c r="G54" s="123">
        <f>0.2*(G52+G43+G37+G28+G20)</f>
        <v>0</v>
      </c>
      <c r="I54" s="130"/>
      <c r="J54" s="130"/>
      <c r="K54" s="130"/>
      <c r="M54" s="130"/>
      <c r="N54" s="131"/>
      <c r="O54" s="132"/>
    </row>
    <row r="55" spans="1:15" ht="14.65" customHeight="1">
      <c r="A55" s="137"/>
      <c r="B55" s="138"/>
      <c r="C55" s="138"/>
      <c r="E55" s="138"/>
      <c r="F55" s="138"/>
      <c r="G55" s="139"/>
      <c r="I55" s="130"/>
      <c r="J55" s="130"/>
      <c r="K55" s="130"/>
      <c r="M55" s="130"/>
      <c r="N55" s="131"/>
      <c r="O55" s="132"/>
    </row>
    <row r="56" spans="1:15" ht="14.65" customHeight="1">
      <c r="A56" s="112" t="s">
        <v>156</v>
      </c>
      <c r="B56" s="122">
        <f>B54+B52+B43+B37+B28+B20</f>
        <v>0</v>
      </c>
      <c r="C56" s="122">
        <f>C54+C52+C43+C37+C28+C20</f>
        <v>0</v>
      </c>
      <c r="E56" s="122">
        <f>E54+E52+E43+E37+E28+E20</f>
        <v>0</v>
      </c>
      <c r="F56" s="122">
        <f>F54+F52+F43+F37+F28+F20</f>
        <v>0</v>
      </c>
      <c r="G56" s="123">
        <f>G54+G52+G43+G37+G28+G20</f>
        <v>0</v>
      </c>
      <c r="I56" s="106" t="s">
        <v>157</v>
      </c>
      <c r="J56" s="141">
        <f>J27</f>
        <v>0</v>
      </c>
      <c r="K56" s="141">
        <f>K27</f>
        <v>0</v>
      </c>
      <c r="L56" s="129"/>
      <c r="M56" s="141">
        <f>M27</f>
        <v>0</v>
      </c>
      <c r="N56" s="141">
        <f>N27</f>
        <v>0</v>
      </c>
      <c r="O56" s="123">
        <f>O27</f>
        <v>0</v>
      </c>
    </row>
    <row r="57" spans="1:15" ht="14.65" customHeight="1">
      <c r="A57" s="142"/>
      <c r="B57" s="143"/>
      <c r="C57" s="143"/>
      <c r="E57" s="144"/>
      <c r="F57" s="144"/>
      <c r="G57" s="145"/>
      <c r="I57" s="146"/>
      <c r="J57" s="146"/>
      <c r="K57" s="146"/>
      <c r="M57" s="146"/>
      <c r="N57" s="146"/>
      <c r="O57" s="147"/>
    </row>
    <row r="58" spans="1:15" ht="14.65" customHeight="1">
      <c r="A58" s="148" t="s">
        <v>158</v>
      </c>
      <c r="B58" s="149">
        <f>J56-B56</f>
        <v>0</v>
      </c>
      <c r="C58" s="149">
        <f>K56-C56</f>
        <v>0</v>
      </c>
      <c r="E58" s="149">
        <f>M56-E56</f>
        <v>0</v>
      </c>
      <c r="F58" s="149">
        <f>N56-F56</f>
        <v>0</v>
      </c>
      <c r="G58" s="150">
        <f>P56-G56</f>
        <v>0</v>
      </c>
      <c r="I58" s="146"/>
      <c r="J58" s="146"/>
      <c r="K58" s="146"/>
      <c r="M58" s="146"/>
      <c r="N58" s="146"/>
      <c r="O58" s="147"/>
    </row>
    <row r="59" spans="1:15" ht="14.65" customHeight="1">
      <c r="A59" s="151"/>
      <c r="B59" s="143"/>
      <c r="C59" s="143"/>
      <c r="E59" s="143"/>
      <c r="F59" s="143"/>
      <c r="G59" s="145"/>
      <c r="I59" s="146"/>
      <c r="J59" s="146"/>
      <c r="K59" s="146"/>
      <c r="M59" s="146"/>
      <c r="N59" s="146"/>
      <c r="O59" s="147"/>
    </row>
    <row r="60" spans="1:15" ht="14.65" customHeight="1">
      <c r="A60" s="152" t="s">
        <v>159</v>
      </c>
      <c r="B60" s="152"/>
      <c r="C60" s="152"/>
      <c r="D60" s="152"/>
      <c r="E60" s="152"/>
      <c r="F60" s="152"/>
      <c r="G60" s="153"/>
      <c r="I60" s="146"/>
      <c r="J60" s="146"/>
      <c r="K60" s="146"/>
      <c r="M60" s="146"/>
      <c r="N60" s="146"/>
      <c r="O60" s="147"/>
    </row>
    <row r="61" spans="1:15" ht="14.65" customHeight="1">
      <c r="A61" s="105" t="s">
        <v>160</v>
      </c>
      <c r="B61" s="152" t="s">
        <v>110</v>
      </c>
      <c r="C61" s="152" t="s">
        <v>110</v>
      </c>
      <c r="E61" s="152" t="s">
        <v>111</v>
      </c>
      <c r="F61" s="152" t="s">
        <v>111</v>
      </c>
      <c r="G61" s="153" t="s">
        <v>111</v>
      </c>
      <c r="I61" s="146"/>
      <c r="J61" s="146"/>
      <c r="K61" s="146"/>
      <c r="M61" s="146"/>
      <c r="N61" s="146"/>
      <c r="O61" s="147"/>
    </row>
    <row r="62" spans="1:15" ht="28.1" customHeight="1">
      <c r="A62" s="105"/>
      <c r="B62" s="105" t="s">
        <v>113</v>
      </c>
      <c r="C62" s="105" t="s">
        <v>114</v>
      </c>
      <c r="E62" s="105" t="s">
        <v>113</v>
      </c>
      <c r="F62" s="105" t="s">
        <v>114</v>
      </c>
      <c r="G62" s="110" t="s">
        <v>114</v>
      </c>
      <c r="I62" s="146"/>
      <c r="J62" s="146"/>
      <c r="K62" s="146"/>
      <c r="M62" s="146"/>
      <c r="N62" s="146"/>
      <c r="O62" s="147"/>
    </row>
    <row r="63" spans="1:15" ht="22.35" customHeight="1">
      <c r="A63" s="154" t="s">
        <v>161</v>
      </c>
      <c r="B63" s="155">
        <f>B33+B34+B52+B54</f>
        <v>0</v>
      </c>
      <c r="C63" s="155">
        <f>C33+C34+C52+C54</f>
        <v>0</v>
      </c>
      <c r="D63" s="156"/>
      <c r="E63" s="155">
        <f>E33+E34+E52+E54</f>
        <v>0</v>
      </c>
      <c r="F63" s="155">
        <f>F33+F34+F52+F54</f>
        <v>0</v>
      </c>
      <c r="G63" s="157">
        <f>G33+G34+G52+G54</f>
        <v>0</v>
      </c>
      <c r="I63" s="146"/>
      <c r="J63" s="146"/>
      <c r="K63" s="146"/>
      <c r="M63" s="146"/>
      <c r="N63" s="146"/>
      <c r="O63" s="147"/>
    </row>
    <row r="64" spans="1:15" ht="14.65" customHeight="1">
      <c r="A64" s="154" t="s">
        <v>162</v>
      </c>
      <c r="B64" s="155">
        <f>B58+B54</f>
        <v>0</v>
      </c>
      <c r="C64" s="155">
        <f>C58+C54</f>
        <v>0</v>
      </c>
      <c r="D64" s="156"/>
      <c r="E64" s="155">
        <f>E58+E54</f>
        <v>0</v>
      </c>
      <c r="F64" s="155">
        <f>F58+F54</f>
        <v>0</v>
      </c>
      <c r="G64" s="157">
        <f>G58+G54</f>
        <v>0</v>
      </c>
      <c r="I64" s="146"/>
      <c r="J64" s="146"/>
      <c r="K64" s="146"/>
      <c r="M64" s="146"/>
      <c r="N64" s="146"/>
      <c r="O64" s="147"/>
    </row>
    <row r="65" spans="1:15" ht="14.65" customHeight="1">
      <c r="A65" s="154" t="s">
        <v>163</v>
      </c>
      <c r="B65" s="155">
        <f>B58</f>
        <v>0</v>
      </c>
      <c r="C65" s="155">
        <f>C58</f>
        <v>0</v>
      </c>
      <c r="D65" s="156"/>
      <c r="E65" s="155">
        <f>E58</f>
        <v>0</v>
      </c>
      <c r="F65" s="155">
        <f>F58</f>
        <v>0</v>
      </c>
      <c r="G65" s="157">
        <f>G58</f>
        <v>0</v>
      </c>
      <c r="I65" s="146"/>
      <c r="J65" s="146"/>
      <c r="K65" s="146"/>
      <c r="M65" s="146"/>
      <c r="N65" s="146"/>
      <c r="O65" s="147"/>
    </row>
    <row r="66" spans="1:15" ht="14.65" customHeight="1">
      <c r="A66" s="158" t="s">
        <v>164</v>
      </c>
      <c r="B66" s="159">
        <f>'5-Recap_a_contrôler'!B13</f>
        <v>0</v>
      </c>
      <c r="C66" s="159">
        <f>'5-Recap_a_contrôler'!C18</f>
        <v>0</v>
      </c>
      <c r="E66" s="160"/>
      <c r="F66" s="160"/>
      <c r="G66" s="161"/>
      <c r="I66" s="146"/>
      <c r="J66" s="146"/>
      <c r="K66" s="146"/>
      <c r="M66" s="146"/>
      <c r="N66" s="146"/>
      <c r="O66" s="147"/>
    </row>
    <row r="67" spans="1:15" ht="14.65" customHeight="1">
      <c r="A67" s="158" t="s">
        <v>165</v>
      </c>
      <c r="B67" s="160"/>
      <c r="C67" s="160"/>
      <c r="E67" s="160"/>
      <c r="F67" s="160"/>
      <c r="G67" s="161"/>
      <c r="I67" s="146"/>
      <c r="J67" s="146"/>
      <c r="K67" s="146"/>
      <c r="M67" s="146"/>
      <c r="N67" s="146"/>
      <c r="O67" s="147"/>
    </row>
    <row r="68" spans="1:15" ht="14.65" customHeight="1">
      <c r="A68" s="158" t="s">
        <v>166</v>
      </c>
      <c r="B68" s="160"/>
      <c r="C68" s="160"/>
      <c r="E68" s="160"/>
      <c r="F68" s="160"/>
      <c r="G68" s="161"/>
      <c r="I68" s="146"/>
      <c r="J68" s="146"/>
      <c r="K68" s="146"/>
      <c r="M68" s="146"/>
      <c r="N68" s="146"/>
      <c r="O68" s="147"/>
    </row>
    <row r="69" spans="1:15" ht="14.65" customHeight="1">
      <c r="A69" s="140" t="s">
        <v>167</v>
      </c>
      <c r="B69" s="162" t="e">
        <f>'5-Recap_a_contrôler'!B38</f>
        <v>#DIV/0!</v>
      </c>
      <c r="C69" s="162" t="e">
        <f>'5-Recap_a_contrôler'!C38</f>
        <v>#DIV/0!</v>
      </c>
      <c r="E69" s="162" t="e">
        <f>(M16+M17)/E66</f>
        <v>#DIV/0!</v>
      </c>
      <c r="F69" s="162" t="e">
        <f>(N16+N17)/F66</f>
        <v>#DIV/0!</v>
      </c>
      <c r="G69" s="163" t="e">
        <f>(P16+P17)/G66</f>
        <v>#DIV/0!</v>
      </c>
      <c r="I69" s="146"/>
      <c r="J69" s="146"/>
      <c r="K69" s="146"/>
      <c r="M69" s="146"/>
      <c r="N69" s="146"/>
      <c r="O69" s="147"/>
    </row>
    <row r="70" spans="1:15" ht="14.65" customHeight="1">
      <c r="A70" s="164" t="s">
        <v>168</v>
      </c>
      <c r="B70" s="162" t="e">
        <f>(B46/B66)/B67</f>
        <v>#DIV/0!</v>
      </c>
      <c r="C70" s="162" t="e">
        <f>(C46/C66)/C67</f>
        <v>#DIV/0!</v>
      </c>
      <c r="E70" s="162" t="e">
        <f>(E46/E66)/E67</f>
        <v>#DIV/0!</v>
      </c>
      <c r="F70" s="162" t="e">
        <f>(F46/F66)/F67</f>
        <v>#DIV/0!</v>
      </c>
      <c r="G70" s="163" t="e">
        <f>(G46/G66)/G67</f>
        <v>#DIV/0!</v>
      </c>
      <c r="I70" s="146"/>
      <c r="J70" s="146"/>
      <c r="K70" s="146"/>
      <c r="M70" s="146"/>
      <c r="N70" s="146"/>
      <c r="O70" s="147"/>
    </row>
    <row r="71" spans="1:15" ht="14.65" customHeight="1">
      <c r="A71" s="164" t="s">
        <v>169</v>
      </c>
      <c r="B71" s="162" t="e">
        <f>(B47/B66)/B68</f>
        <v>#DIV/0!</v>
      </c>
      <c r="C71" s="162" t="e">
        <f>(C47/C66)/C68</f>
        <v>#DIV/0!</v>
      </c>
      <c r="E71" s="162" t="e">
        <f>(E47/E66)/E68</f>
        <v>#DIV/0!</v>
      </c>
      <c r="F71" s="162" t="e">
        <f>(F47/F66)/F68</f>
        <v>#DIV/0!</v>
      </c>
      <c r="G71" s="163" t="e">
        <f>(G47/G66)/G68</f>
        <v>#DIV/0!</v>
      </c>
      <c r="I71" s="146"/>
      <c r="J71" s="146"/>
      <c r="K71" s="146"/>
      <c r="M71" s="146"/>
      <c r="N71" s="146"/>
      <c r="O71" s="147"/>
    </row>
  </sheetData>
  <sheetProtection password="A840" sheet="1" objects="1" scenarios="1"/>
  <mergeCells count="28">
    <mergeCell ref="A1:N1"/>
    <mergeCell ref="B2:N2"/>
    <mergeCell ref="B3:N3"/>
    <mergeCell ref="B4:N4"/>
    <mergeCell ref="B5:F5"/>
    <mergeCell ref="J5:N5"/>
    <mergeCell ref="B6:F6"/>
    <mergeCell ref="J6:N6"/>
    <mergeCell ref="B7:F7"/>
    <mergeCell ref="B8:F8"/>
    <mergeCell ref="B9:F9"/>
    <mergeCell ref="B10:F10"/>
    <mergeCell ref="B11:F11"/>
    <mergeCell ref="A12:N12"/>
    <mergeCell ref="A13:A14"/>
    <mergeCell ref="I13:I14"/>
    <mergeCell ref="A15:C15"/>
    <mergeCell ref="E15:F15"/>
    <mergeCell ref="A22:C22"/>
    <mergeCell ref="E22:F22"/>
    <mergeCell ref="A30:C30"/>
    <mergeCell ref="E30:F30"/>
    <mergeCell ref="A39:C39"/>
    <mergeCell ref="E39:F39"/>
    <mergeCell ref="A45:C45"/>
    <mergeCell ref="E45:F45"/>
    <mergeCell ref="A60:F60"/>
    <mergeCell ref="A61:A62"/>
  </mergeCells>
  <printOptions/>
  <pageMargins left="0.7875" right="0.7875" top="1.025" bottom="1.025" header="0.7875" footer="0.7875"/>
  <pageSetup horizontalDpi="300" verticalDpi="300" orientation="portrait" paperSize="9" scale="90" copies="1"/>
  <headerFooter>
    <oddHeader>&amp;C&amp;A</oddHeader>
    <oddFooter>&amp;CPage &amp;P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C41"/>
  <sheetViews>
    <sheetView zoomScale="45" zoomScaleNormal="45" workbookViewId="0" topLeftCell="A1">
      <selection activeCell="C41" sqref="C41"/>
    </sheetView>
  </sheetViews>
  <sheetFormatPr defaultColWidth="9.57421875" defaultRowHeight="12.75"/>
  <cols>
    <col min="1" max="1" width="47.28125" style="6" customWidth="1"/>
    <col min="2" max="3" width="20.00390625" style="70" customWidth="1"/>
    <col min="4" max="257" width="11.421875" style="6" customWidth="1"/>
  </cols>
  <sheetData>
    <row r="1" spans="1:3" ht="14.7" customHeight="1">
      <c r="A1" s="165" t="s">
        <v>170</v>
      </c>
      <c r="B1" s="166">
        <f>IF('2-Identifiants'!B8&lt;&gt;"",'2-Identifiants'!B8,"")</f>
        <v>0</v>
      </c>
      <c r="C1" s="166"/>
    </row>
    <row r="2" spans="1:3" ht="14.7" customHeight="1">
      <c r="A2" s="167" t="s">
        <v>97</v>
      </c>
      <c r="B2" s="168">
        <f>IF('2-Identifiants'!B13&lt;&gt;"",'2-Identifiants'!B13,"")</f>
        <v>0</v>
      </c>
      <c r="C2" s="168"/>
    </row>
    <row r="3" s="6" customFormat="1" ht="14.65" customHeight="1"/>
    <row r="4" spans="1:2" ht="14.65" customHeight="1">
      <c r="A4" s="169" t="s">
        <v>171</v>
      </c>
      <c r="B4" s="170">
        <v>45037</v>
      </c>
    </row>
    <row r="5" spans="1:2" ht="14.7" customHeight="1">
      <c r="A5" s="171" t="s">
        <v>172</v>
      </c>
      <c r="B5" s="172">
        <v>45078</v>
      </c>
    </row>
    <row r="7" spans="1:3" s="176" customFormat="1" ht="25.55" customHeight="1">
      <c r="A7" s="173" t="s">
        <v>173</v>
      </c>
      <c r="B7" s="174" t="s">
        <v>113</v>
      </c>
      <c r="C7" s="175" t="s">
        <v>114</v>
      </c>
    </row>
    <row r="9" spans="1:3" s="178" customFormat="1" ht="14.7" customHeight="1">
      <c r="A9" s="177" t="s">
        <v>174</v>
      </c>
      <c r="B9" s="56">
        <f>B10+B11</f>
        <v>0</v>
      </c>
      <c r="C9" s="56">
        <f>SUMIF('3-Tableau_dates'!N2:N39,"oui",'3-Tableau_dates'!O2:O39)</f>
        <v>0</v>
      </c>
    </row>
    <row r="10" spans="1:3" ht="14.7" customHeight="1">
      <c r="A10" s="26" t="s">
        <v>175</v>
      </c>
      <c r="B10" s="179">
        <f>SUMIF('3-Tableau_dates'!G2:G39,"Oui",'3-Tableau_dates'!A2:A39)</f>
        <v>0</v>
      </c>
      <c r="C10" s="179">
        <f>SUM('3-Tableau_dates'!R2:R39)</f>
        <v>0</v>
      </c>
    </row>
    <row r="11" spans="1:3" ht="14.7" customHeight="1">
      <c r="A11" s="171" t="s">
        <v>176</v>
      </c>
      <c r="B11" s="168">
        <f>SUMIF('3-Tableau_dates'!G2:G39,"Non",'3-Tableau_dates'!A2:A39)</f>
        <v>0</v>
      </c>
      <c r="C11" s="168">
        <f>SUM('3-Tableau_dates'!T2:T39)</f>
        <v>0</v>
      </c>
    </row>
    <row r="13" spans="1:3" s="178" customFormat="1" ht="14.7" customHeight="1">
      <c r="A13" s="177" t="s">
        <v>177</v>
      </c>
      <c r="B13" s="56">
        <f>SUM(B14:B16)</f>
        <v>0</v>
      </c>
      <c r="C13" s="55">
        <f>SUM(C14:C16)</f>
        <v>0</v>
      </c>
    </row>
    <row r="14" spans="1:3" ht="14.7" customHeight="1">
      <c r="A14" s="26" t="s">
        <v>178</v>
      </c>
      <c r="B14" s="179">
        <f>SUMIF('3-Tableau_dates'!K2:K39,"Date achetée - Contrat de cession",'3-Tableau_dates'!A2:A39)</f>
        <v>0</v>
      </c>
      <c r="C14" s="180">
        <f>SUM('3-Tableau_dates'!W2:W39)</f>
        <v>0</v>
      </c>
    </row>
    <row r="15" spans="1:3" ht="14.7" customHeight="1">
      <c r="A15" s="26" t="s">
        <v>179</v>
      </c>
      <c r="B15" s="179">
        <f>SUMIF('3-Tableau_dates'!K2:K39,"Date en coréalisation",'3-Tableau_dates'!A2:A39)</f>
        <v>0</v>
      </c>
      <c r="C15" s="180">
        <f>SUM('3-Tableau_dates'!X2:X39)</f>
        <v>0</v>
      </c>
    </row>
    <row r="16" spans="1:3" ht="14.7" customHeight="1">
      <c r="A16" s="171" t="s">
        <v>180</v>
      </c>
      <c r="B16" s="168">
        <f>SUMIF('3-Tableau_dates'!K2:K39,"Date autoproduite / Promotion",'3-Tableau_dates'!A2:A39)</f>
        <v>0</v>
      </c>
      <c r="C16" s="181">
        <f>SUM('3-Tableau_dates'!Y2:Y39)</f>
        <v>0</v>
      </c>
    </row>
    <row r="18" spans="1:3" s="178" customFormat="1" ht="14.7" customHeight="1">
      <c r="A18" s="177" t="s">
        <v>181</v>
      </c>
      <c r="B18" s="56">
        <f>B19+B21</f>
        <v>0</v>
      </c>
      <c r="C18" s="55">
        <f>C19+C21</f>
        <v>0</v>
      </c>
    </row>
    <row r="19" spans="1:3" ht="14.7" customHeight="1">
      <c r="A19" s="26" t="s">
        <v>182</v>
      </c>
      <c r="B19" s="179">
        <f>SUM('3-Tableau_dates'!P2:P39)</f>
        <v>0</v>
      </c>
      <c r="C19" s="180">
        <f>SUM('3-Tableau_dates'!Q2:Q39)</f>
        <v>0</v>
      </c>
    </row>
    <row r="20" spans="1:3" s="185" customFormat="1" ht="25.55" customHeight="1">
      <c r="A20" s="182" t="s">
        <v>183</v>
      </c>
      <c r="B20" s="183"/>
      <c r="C20" s="184">
        <f>C10-C19</f>
        <v>0</v>
      </c>
    </row>
    <row r="21" spans="1:3" ht="24.25" customHeight="1">
      <c r="A21" s="171" t="s">
        <v>184</v>
      </c>
      <c r="B21" s="168">
        <f>SUM('3-Tableau_dates'!S2:S39)</f>
        <v>0</v>
      </c>
      <c r="C21" s="181">
        <f>SUM('3-Tableau_dates'!T2:T39)</f>
        <v>0</v>
      </c>
    </row>
    <row r="23" spans="1:3" ht="14.7" customHeight="1">
      <c r="A23" s="169" t="s">
        <v>92</v>
      </c>
      <c r="B23" s="166">
        <f>SUM('3-Tableau_dates'!AE2:AE39)</f>
        <v>0</v>
      </c>
      <c r="C23" s="186">
        <f>SUM('3-Tableau_dates'!AF2:AF39)</f>
        <v>0</v>
      </c>
    </row>
    <row r="24" spans="1:3" ht="14.7" customHeight="1">
      <c r="A24" s="26" t="s">
        <v>185</v>
      </c>
      <c r="B24" s="179">
        <f>SUM('3-Tableau_dates'!AG2:AG39)</f>
        <v>0</v>
      </c>
      <c r="C24" s="180">
        <f>SUM('3-Tableau_dates'!AH2:AH39)</f>
        <v>0</v>
      </c>
    </row>
    <row r="25" spans="1:3" ht="14.7" customHeight="1">
      <c r="A25" s="26" t="s">
        <v>186</v>
      </c>
      <c r="B25" s="179">
        <f>SUMIF('3-Tableau_dates'!M2:M39,"oui",'3-Tableau_dates'!A2:A39)</f>
        <v>0</v>
      </c>
      <c r="C25" s="180">
        <f>SUM('3-Tableau_dates'!AA2:AA39)</f>
        <v>0</v>
      </c>
    </row>
    <row r="26" spans="1:3" ht="14.7" customHeight="1">
      <c r="A26" s="26" t="s">
        <v>187</v>
      </c>
      <c r="B26" s="187" t="e">
        <f>B23/B9</f>
        <v>#DIV/0!</v>
      </c>
      <c r="C26" s="188" t="e">
        <f>C23/C9</f>
        <v>#DIV/0!</v>
      </c>
    </row>
    <row r="27" spans="1:3" ht="14.7" customHeight="1">
      <c r="A27" s="26" t="s">
        <v>188</v>
      </c>
      <c r="B27" s="187" t="e">
        <f>B24/B18</f>
        <v>#DIV/0!</v>
      </c>
      <c r="C27" s="188" t="e">
        <f>C24/C18</f>
        <v>#DIV/0!</v>
      </c>
    </row>
    <row r="28" spans="1:3" ht="27.3" customHeight="1">
      <c r="A28" s="171" t="s">
        <v>189</v>
      </c>
      <c r="B28" s="189" t="e">
        <f>B25/(B14+B15)</f>
        <v>#DIV/0!</v>
      </c>
      <c r="C28" s="190" t="e">
        <f>C25/(C14+C15)</f>
        <v>#DIV/0!</v>
      </c>
    </row>
    <row r="30" spans="1:3" ht="14.7" customHeight="1">
      <c r="A30" s="191" t="s">
        <v>190</v>
      </c>
      <c r="B30" s="192"/>
      <c r="C30" s="193" t="str">
        <f>IF(C18&lt;16,IF(C18&gt;6,"OK","Non éligible"),"Non éligible")</f>
        <v>Non éligible</v>
      </c>
    </row>
    <row r="31" spans="1:3" ht="14.7" customHeight="1">
      <c r="A31" s="194" t="s">
        <v>191</v>
      </c>
      <c r="C31" s="195" t="e">
        <f>IF(C27&gt;0.5,"Non éligible","OK")</f>
        <v>#DIV/0!</v>
      </c>
    </row>
    <row r="32" spans="1:3" ht="25.55" customHeight="1">
      <c r="A32" s="196" t="s">
        <v>192</v>
      </c>
      <c r="B32" s="197"/>
      <c r="C32" s="198" t="e">
        <f>IF(C28&gt;0.3,"OK","Non éligible")</f>
        <v>#DIV/0!</v>
      </c>
    </row>
    <row r="34" spans="1:3" ht="14.7" customHeight="1">
      <c r="A34" s="191" t="s">
        <v>193</v>
      </c>
      <c r="B34" s="199">
        <f>SUMIF('3-Tableau_dates'!K2:K39,"Date achetée - Contrat de cession",'3-Tableau_dates'!L2:L39)</f>
        <v>0</v>
      </c>
      <c r="C34" s="200">
        <f>SUM('3-Tableau_dates'!AB2:AB39)</f>
        <v>0</v>
      </c>
    </row>
    <row r="35" spans="1:3" ht="14.7" customHeight="1">
      <c r="A35" s="196" t="s">
        <v>194</v>
      </c>
      <c r="B35" s="201">
        <f>IF(B14&gt;0,B34/B14,0)</f>
        <v>0</v>
      </c>
      <c r="C35" s="202">
        <f>IF(C14&gt;0,C34/C14,0)</f>
        <v>0</v>
      </c>
    </row>
    <row r="37" spans="1:3" ht="14.7" customHeight="1">
      <c r="A37" s="191" t="s">
        <v>195</v>
      </c>
      <c r="B37" s="199">
        <f>SUM('3-Tableau_dates'!L2:L39)</f>
        <v>0</v>
      </c>
      <c r="C37" s="200">
        <f>SUMIF('3-Tableau_dates'!N2:N39,"oui",'3-Tableau_dates'!L2:L39)</f>
        <v>0</v>
      </c>
    </row>
    <row r="38" spans="1:3" ht="14.7" customHeight="1">
      <c r="A38" s="196" t="s">
        <v>167</v>
      </c>
      <c r="B38" s="201" t="e">
        <f>B37/B9</f>
        <v>#DIV/0!</v>
      </c>
      <c r="C38" s="202" t="e">
        <f>C37/C9</f>
        <v>#DIV/0!</v>
      </c>
    </row>
    <row r="40" spans="1:3" ht="14.65" customHeight="1">
      <c r="A40" s="191" t="s">
        <v>196</v>
      </c>
      <c r="B40" s="199" t="e">
        <f>'4-Budget'!B70</f>
        <v>#DIV/0!</v>
      </c>
      <c r="C40" s="200" t="e">
        <f>'4-Budget'!C70</f>
        <v>#DIV/0!</v>
      </c>
    </row>
    <row r="41" spans="1:3" ht="14.65" customHeight="1">
      <c r="A41" s="196" t="s">
        <v>197</v>
      </c>
      <c r="B41" s="201" t="e">
        <f>'4-Budget'!B71</f>
        <v>#DIV/0!</v>
      </c>
      <c r="C41" s="202" t="e">
        <f>'4-Budget'!C71</f>
        <v>#DIV/0!</v>
      </c>
    </row>
    <row r="65534" ht="12.8" customHeight="1"/>
    <row r="65535" ht="12.8" customHeight="1"/>
    <row r="65536" ht="12.8" customHeight="1"/>
  </sheetData>
  <sheetProtection password="A840" sheet="1" objects="1" scenarios="1"/>
  <mergeCells count="2">
    <mergeCell ref="B1:C1"/>
    <mergeCell ref="B2:C2"/>
  </mergeCells>
  <printOptions/>
  <pageMargins left="0.7875" right="0.7875" top="0.7875" bottom="0.7875" header="0.511805555555555" footer="0.511805555555555"/>
  <pageSetup fitToHeight="1" fitToWidth="1" horizontalDpi="300" verticalDpi="300" orientation="portrait" paperSize="9" copies="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1:L25"/>
  <sheetViews>
    <sheetView zoomScale="45" zoomScaleNormal="45" workbookViewId="0" topLeftCell="A8">
      <selection activeCell="B7" sqref="B7"/>
    </sheetView>
  </sheetViews>
  <sheetFormatPr defaultColWidth="9.57421875" defaultRowHeight="12.75"/>
  <cols>
    <col min="1" max="1" width="15.28125" style="70" customWidth="1"/>
    <col min="2" max="2" width="16.7109375" style="70" customWidth="1"/>
    <col min="3" max="12" width="15.28125" style="70" customWidth="1"/>
    <col min="13" max="257" width="11.421875" style="70" customWidth="1"/>
  </cols>
  <sheetData>
    <row r="1" spans="1:12" ht="19.5">
      <c r="A1" s="203"/>
      <c r="B1" s="203"/>
      <c r="C1" s="203"/>
      <c r="D1" s="203"/>
      <c r="E1" s="203"/>
      <c r="F1" s="203"/>
      <c r="G1" s="203"/>
      <c r="H1" s="203"/>
      <c r="I1" s="203"/>
      <c r="J1" s="203"/>
      <c r="K1" s="203"/>
      <c r="L1" s="203"/>
    </row>
    <row r="2" spans="1:12" ht="17.1" customHeight="1">
      <c r="A2" s="204" t="s">
        <v>198</v>
      </c>
      <c r="B2" s="204"/>
      <c r="C2" s="204"/>
      <c r="D2" s="204"/>
      <c r="E2" s="204"/>
      <c r="F2" s="204"/>
      <c r="G2" s="204"/>
      <c r="H2" s="204"/>
      <c r="I2" s="204"/>
      <c r="J2" s="204"/>
      <c r="K2" s="204"/>
      <c r="L2" s="204"/>
    </row>
    <row r="3" spans="1:12" ht="15">
      <c r="A3" s="204"/>
      <c r="B3" s="204"/>
      <c r="C3" s="204"/>
      <c r="D3" s="204"/>
      <c r="E3" s="204"/>
      <c r="F3" s="204"/>
      <c r="G3" s="204"/>
      <c r="H3" s="204"/>
      <c r="I3" s="204"/>
      <c r="J3" s="204"/>
      <c r="K3" s="204"/>
      <c r="L3" s="204"/>
    </row>
    <row r="4" spans="1:12" s="206" customFormat="1" ht="17.1" customHeight="1">
      <c r="A4" s="53"/>
      <c r="B4" s="53"/>
      <c r="C4" s="205" t="s">
        <v>199</v>
      </c>
      <c r="D4" s="205"/>
      <c r="E4" s="205"/>
      <c r="F4" s="205"/>
      <c r="G4" s="205"/>
      <c r="H4" s="205"/>
      <c r="I4" s="205"/>
      <c r="J4" s="205"/>
      <c r="K4" s="205" t="s">
        <v>200</v>
      </c>
      <c r="L4" s="205"/>
    </row>
    <row r="5" spans="1:12" s="206" customFormat="1" ht="26.3" customHeight="1">
      <c r="A5" s="53"/>
      <c r="B5" s="53"/>
      <c r="C5" s="207" t="s">
        <v>201</v>
      </c>
      <c r="D5" s="207"/>
      <c r="E5" s="208" t="s">
        <v>202</v>
      </c>
      <c r="F5" s="208"/>
      <c r="G5" s="208"/>
      <c r="H5" s="208"/>
      <c r="I5" s="208"/>
      <c r="J5" s="208"/>
      <c r="K5" s="209"/>
      <c r="L5" s="209"/>
    </row>
    <row r="6" spans="1:12" s="206" customFormat="1" ht="63.75">
      <c r="A6" s="53"/>
      <c r="B6" s="210" t="s">
        <v>203</v>
      </c>
      <c r="C6" s="211" t="s">
        <v>204</v>
      </c>
      <c r="D6" s="212" t="s">
        <v>205</v>
      </c>
      <c r="E6" s="212" t="s">
        <v>148</v>
      </c>
      <c r="F6" s="212" t="s">
        <v>206</v>
      </c>
      <c r="G6" s="212" t="s">
        <v>207</v>
      </c>
      <c r="H6" s="212" t="s">
        <v>151</v>
      </c>
      <c r="I6" s="212" t="s">
        <v>208</v>
      </c>
      <c r="J6" s="213" t="s">
        <v>209</v>
      </c>
      <c r="K6" s="211" t="s">
        <v>118</v>
      </c>
      <c r="L6" s="213" t="s">
        <v>210</v>
      </c>
    </row>
    <row r="7" spans="1:12" ht="12.8">
      <c r="A7" s="214" t="s">
        <v>211</v>
      </c>
      <c r="B7" s="215"/>
      <c r="C7" s="216"/>
      <c r="D7" s="216"/>
      <c r="E7" s="216"/>
      <c r="F7" s="216"/>
      <c r="G7" s="216"/>
      <c r="H7" s="216"/>
      <c r="I7" s="216"/>
      <c r="J7" s="216"/>
      <c r="K7" s="216"/>
      <c r="L7" s="216"/>
    </row>
    <row r="8" spans="1:12" ht="12.8">
      <c r="A8" s="214" t="s">
        <v>212</v>
      </c>
      <c r="B8" s="215"/>
      <c r="C8" s="216"/>
      <c r="D8" s="216"/>
      <c r="E8" s="216"/>
      <c r="F8" s="216"/>
      <c r="G8" s="216"/>
      <c r="H8" s="216"/>
      <c r="I8" s="216"/>
      <c r="J8" s="216"/>
      <c r="K8" s="216"/>
      <c r="L8" s="216"/>
    </row>
    <row r="9" spans="1:12" ht="12.8">
      <c r="A9" s="214" t="s">
        <v>213</v>
      </c>
      <c r="B9" s="215"/>
      <c r="C9" s="216"/>
      <c r="D9" s="216"/>
      <c r="E9" s="216"/>
      <c r="F9" s="216"/>
      <c r="G9" s="216"/>
      <c r="H9" s="216"/>
      <c r="I9" s="216"/>
      <c r="J9" s="216"/>
      <c r="K9" s="216"/>
      <c r="L9" s="216"/>
    </row>
    <row r="10" spans="1:12" ht="12.8">
      <c r="A10" s="214" t="s">
        <v>214</v>
      </c>
      <c r="B10" s="215"/>
      <c r="C10" s="216"/>
      <c r="D10" s="216"/>
      <c r="E10" s="216"/>
      <c r="F10" s="216"/>
      <c r="G10" s="216"/>
      <c r="H10" s="216"/>
      <c r="I10" s="216"/>
      <c r="J10" s="216"/>
      <c r="K10" s="216"/>
      <c r="L10" s="216"/>
    </row>
    <row r="11" spans="1:12" ht="12.8">
      <c r="A11" s="214" t="s">
        <v>215</v>
      </c>
      <c r="B11" s="215"/>
      <c r="C11" s="216"/>
      <c r="D11" s="216"/>
      <c r="E11" s="216"/>
      <c r="F11" s="216"/>
      <c r="G11" s="216"/>
      <c r="H11" s="216"/>
      <c r="I11" s="216"/>
      <c r="J11" s="216"/>
      <c r="K11" s="216"/>
      <c r="L11" s="216"/>
    </row>
    <row r="12" spans="1:12" ht="30.35" customHeight="1">
      <c r="A12" s="214" t="s">
        <v>216</v>
      </c>
      <c r="B12" s="215"/>
      <c r="C12" s="216"/>
      <c r="D12" s="216"/>
      <c r="E12" s="216"/>
      <c r="F12" s="216"/>
      <c r="G12" s="216"/>
      <c r="H12" s="216"/>
      <c r="I12" s="216"/>
      <c r="J12" s="216"/>
      <c r="K12" s="216"/>
      <c r="L12" s="216"/>
    </row>
    <row r="13" spans="1:12" ht="30.35" customHeight="1">
      <c r="A13" s="214" t="s">
        <v>217</v>
      </c>
      <c r="B13" s="215"/>
      <c r="C13" s="216"/>
      <c r="D13" s="216"/>
      <c r="E13" s="216"/>
      <c r="F13" s="216"/>
      <c r="G13" s="216"/>
      <c r="H13" s="216"/>
      <c r="I13" s="216"/>
      <c r="J13" s="216"/>
      <c r="K13" s="216"/>
      <c r="L13" s="216"/>
    </row>
    <row r="14" spans="1:12" ht="30.35" customHeight="1">
      <c r="A14" s="214" t="s">
        <v>218</v>
      </c>
      <c r="B14" s="215"/>
      <c r="C14" s="216"/>
      <c r="D14" s="216"/>
      <c r="E14" s="216"/>
      <c r="F14" s="216"/>
      <c r="G14" s="216"/>
      <c r="H14" s="216"/>
      <c r="I14" s="216"/>
      <c r="J14" s="216"/>
      <c r="K14" s="216"/>
      <c r="L14" s="216"/>
    </row>
    <row r="15" spans="1:12" ht="30.35" customHeight="1">
      <c r="A15" s="214" t="s">
        <v>219</v>
      </c>
      <c r="B15" s="215"/>
      <c r="C15" s="216"/>
      <c r="D15" s="216"/>
      <c r="E15" s="216"/>
      <c r="F15" s="216"/>
      <c r="G15" s="216"/>
      <c r="H15" s="216"/>
      <c r="I15" s="216"/>
      <c r="J15" s="216"/>
      <c r="K15" s="216"/>
      <c r="L15" s="216"/>
    </row>
    <row r="16" spans="1:12" ht="30.35" customHeight="1">
      <c r="A16" s="214" t="s">
        <v>220</v>
      </c>
      <c r="B16" s="215"/>
      <c r="C16" s="216"/>
      <c r="D16" s="216"/>
      <c r="E16" s="216"/>
      <c r="F16" s="216"/>
      <c r="G16" s="216"/>
      <c r="H16" s="216"/>
      <c r="I16" s="216"/>
      <c r="J16" s="216"/>
      <c r="K16" s="216"/>
      <c r="L16" s="216"/>
    </row>
    <row r="17" spans="1:12" ht="30.35" customHeight="1">
      <c r="A17" s="214" t="s">
        <v>221</v>
      </c>
      <c r="B17" s="215"/>
      <c r="C17" s="216"/>
      <c r="D17" s="216"/>
      <c r="E17" s="216"/>
      <c r="F17" s="216"/>
      <c r="G17" s="216"/>
      <c r="H17" s="216"/>
      <c r="I17" s="216"/>
      <c r="J17" s="216"/>
      <c r="K17" s="216"/>
      <c r="L17" s="216"/>
    </row>
    <row r="18" spans="1:12" ht="30.35" customHeight="1">
      <c r="A18" s="214" t="s">
        <v>222</v>
      </c>
      <c r="B18" s="215"/>
      <c r="C18" s="216"/>
      <c r="D18" s="216"/>
      <c r="E18" s="216"/>
      <c r="F18" s="216"/>
      <c r="G18" s="216"/>
      <c r="H18" s="216"/>
      <c r="I18" s="216"/>
      <c r="J18" s="216"/>
      <c r="K18" s="216"/>
      <c r="L18" s="216"/>
    </row>
    <row r="19" spans="1:12" ht="30.35" customHeight="1">
      <c r="A19" s="214" t="s">
        <v>223</v>
      </c>
      <c r="B19" s="215"/>
      <c r="C19" s="216"/>
      <c r="D19" s="216"/>
      <c r="E19" s="216"/>
      <c r="F19" s="216"/>
      <c r="G19" s="216"/>
      <c r="H19" s="216"/>
      <c r="I19" s="216"/>
      <c r="J19" s="216"/>
      <c r="K19" s="216"/>
      <c r="L19" s="216"/>
    </row>
    <row r="20" spans="1:12" ht="14.75" customHeight="1">
      <c r="A20" s="214" t="s">
        <v>224</v>
      </c>
      <c r="B20" s="215"/>
      <c r="C20" s="216"/>
      <c r="D20" s="216"/>
      <c r="E20" s="216"/>
      <c r="F20" s="216"/>
      <c r="G20" s="216"/>
      <c r="H20" s="216"/>
      <c r="I20" s="216"/>
      <c r="J20" s="216"/>
      <c r="K20" s="216"/>
      <c r="L20" s="216"/>
    </row>
    <row r="21" spans="1:12" ht="14.75" customHeight="1">
      <c r="A21" s="214" t="s">
        <v>225</v>
      </c>
      <c r="B21" s="215"/>
      <c r="C21" s="216"/>
      <c r="D21" s="216"/>
      <c r="E21" s="216"/>
      <c r="F21" s="216"/>
      <c r="G21" s="216"/>
      <c r="H21" s="216"/>
      <c r="I21" s="216"/>
      <c r="J21" s="216"/>
      <c r="K21" s="216"/>
      <c r="L21" s="216"/>
    </row>
    <row r="22" spans="1:12" ht="15.1" customHeight="1">
      <c r="A22" s="217" t="s">
        <v>226</v>
      </c>
      <c r="B22" s="217"/>
      <c r="C22" s="218">
        <f>SUM(C7:C21)</f>
        <v>0</v>
      </c>
      <c r="D22" s="218">
        <f>SUM(D7:D21)</f>
        <v>0</v>
      </c>
      <c r="E22" s="218">
        <f>SUM(E7:E21)</f>
        <v>0</v>
      </c>
      <c r="F22" s="218">
        <f>SUM(F7:F21)</f>
        <v>0</v>
      </c>
      <c r="G22" s="218">
        <f>SUM(G7:G21)</f>
        <v>0</v>
      </c>
      <c r="H22" s="218">
        <f>SUM(H7:H21)</f>
        <v>0</v>
      </c>
      <c r="I22" s="218">
        <f>SUM(I7:I21)</f>
        <v>0</v>
      </c>
      <c r="J22" s="218">
        <f>SUM(J7:J21)</f>
        <v>0</v>
      </c>
      <c r="K22" s="218">
        <f>SUM(K7:K21)</f>
        <v>0</v>
      </c>
      <c r="L22" s="218">
        <f>SUM(L7:L21)</f>
        <v>0</v>
      </c>
    </row>
    <row r="25" ht="14.65">
      <c r="B25" s="219"/>
    </row>
  </sheetData>
  <sheetProtection password="A840" sheet="1" objects="1" scenarios="1"/>
  <mergeCells count="10">
    <mergeCell ref="A1:L1"/>
    <mergeCell ref="A2:L2"/>
    <mergeCell ref="A3:L3"/>
    <mergeCell ref="A4:B5"/>
    <mergeCell ref="C4:J4"/>
    <mergeCell ref="K4:L4"/>
    <mergeCell ref="C5:D5"/>
    <mergeCell ref="E5:J5"/>
    <mergeCell ref="K5:L5"/>
    <mergeCell ref="A22:B22"/>
  </mergeCells>
  <dataValidations count="1">
    <dataValidation type="list" operator="equal" sqref="A257:A1022 BQ257:HX1022">
      <formula1>"Résidence"</formula1>
    </dataValidation>
  </dataValidations>
  <printOptions/>
  <pageMargins left="0.7875" right="0.7875" top="1.025" bottom="1.025" header="0.7875" footer="0.7875"/>
  <pageSetup horizontalDpi="300" verticalDpi="300" orientation="portrait" paperSize="9" scale="90" copies="1"/>
  <headerFooter>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LibreOffice/6.4.7.2$MacOSX_X86_64 LibreOffice_project/639b8ac485750d5696d7590a72ef1b496725cfb5</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2023-03-08T12:25:54Z</dcterms:modified>
  <cp:category/>
  <cp:version/>
  <cp:contentType/>
  <cp:contentStatus/>
  <cp:revision>5</cp:revision>
</cp:coreProperties>
</file>